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480" windowHeight="11250" tabRatio="863" activeTab="0"/>
  </bookViews>
  <sheets>
    <sheet name="tableau de calcul" sheetId="1" r:id="rId1"/>
    <sheet name="infanterie" sheetId="2" r:id="rId2"/>
    <sheet name="armes de soutien" sheetId="3" r:id="rId3"/>
    <sheet name="modificateurs" sheetId="4" r:id="rId4"/>
    <sheet name="équipements spéciaux" sheetId="5" r:id="rId5"/>
    <sheet name="Véhicules, artillerie, avions" sheetId="6" r:id="rId6"/>
    <sheet name="liste blindés et véhicules" sheetId="7" r:id="rId7"/>
    <sheet name="Artillerie hors table" sheetId="8" r:id="rId8"/>
    <sheet name="Fortifications" sheetId="9" r:id="rId9"/>
  </sheets>
  <definedNames>
    <definedName name="ALd">'armes de soutien'!$A$2:$A$13</definedName>
    <definedName name="artillerie">'Artillerie hors table'!$A$1:$A$9</definedName>
    <definedName name="capacites">'modificateurs'!$A$7:$A$9</definedName>
    <definedName name="classe">'infanterie'!$A$2:$A$9</definedName>
    <definedName name="equipements">'équipements spéciaux'!$A$2:$A$117</definedName>
    <definedName name="experience">'modificateurs'!$A$2:$A$4</definedName>
    <definedName name="Fortifications">'Fortifications'!$A$1:$A$12</definedName>
    <definedName name="identification">'liste blindés et véhicules'!$A$1:$A$230</definedName>
    <definedName name="moral">'modificateurs'!$A$5:$A$6</definedName>
    <definedName name="soutien">#REF!</definedName>
    <definedName name="special">'modificateurs'!$A$10</definedName>
    <definedName name="Unités">'liste blindés et véhicules'!$A$1:$A$284</definedName>
    <definedName name="véhiculescanonsavions">'Véhicules, artillerie, avions'!$A$1:$A$204</definedName>
    <definedName name="_xlnm.Print_Area" localSheetId="0">'tableau de calcul'!$A$1:$I$96</definedName>
  </definedNames>
  <calcPr fullCalcOnLoad="1"/>
</workbook>
</file>

<file path=xl/sharedStrings.xml><?xml version="1.0" encoding="utf-8"?>
<sst xmlns="http://schemas.openxmlformats.org/spreadsheetml/2006/main" count="1168" uniqueCount="582">
  <si>
    <t>commandement</t>
  </si>
  <si>
    <t>chef de compagnie</t>
  </si>
  <si>
    <t>chef de section</t>
  </si>
  <si>
    <t>troupe</t>
  </si>
  <si>
    <t>type</t>
  </si>
  <si>
    <t>moral</t>
  </si>
  <si>
    <t>capacités</t>
  </si>
  <si>
    <t>coût</t>
  </si>
  <si>
    <t>quantité</t>
  </si>
  <si>
    <t>armes de soutien</t>
  </si>
  <si>
    <t>total</t>
  </si>
  <si>
    <t>unités</t>
  </si>
  <si>
    <t>infanterie</t>
  </si>
  <si>
    <t>points</t>
  </si>
  <si>
    <t>INF</t>
  </si>
  <si>
    <t>infanterie de ligne</t>
  </si>
  <si>
    <t>RES</t>
  </si>
  <si>
    <t>infanterie de réserve</t>
  </si>
  <si>
    <t>PM</t>
  </si>
  <si>
    <t>infanterie avec PM</t>
  </si>
  <si>
    <t>ASS</t>
  </si>
  <si>
    <t>infanterie d'assaut</t>
  </si>
  <si>
    <t>LMG</t>
  </si>
  <si>
    <t>infanterie lourde LMG</t>
  </si>
  <si>
    <t>MIL</t>
  </si>
  <si>
    <t>partisans ou milice (conscrit)</t>
  </si>
  <si>
    <t>CAV</t>
  </si>
  <si>
    <t>cavalerie</t>
  </si>
  <si>
    <t>COMM</t>
  </si>
  <si>
    <t>commissaire politique</t>
  </si>
  <si>
    <t>SNIP</t>
  </si>
  <si>
    <t>sniper</t>
  </si>
  <si>
    <t>Coût type</t>
  </si>
  <si>
    <t>coût moral</t>
  </si>
  <si>
    <t>coût comm</t>
  </si>
  <si>
    <t>coût capacité</t>
  </si>
  <si>
    <t>TYPE</t>
  </si>
  <si>
    <t>MMG</t>
  </si>
  <si>
    <t>HMG</t>
  </si>
  <si>
    <t>HMG 12,7 ou cal,50</t>
  </si>
  <si>
    <t>HMGL</t>
  </si>
  <si>
    <t>mortier leger 45/50mm</t>
  </si>
  <si>
    <t>MORTle</t>
  </si>
  <si>
    <t>mortier léger 60mm</t>
  </si>
  <si>
    <t>MORTl</t>
  </si>
  <si>
    <t>mortier lourd 80mm</t>
  </si>
  <si>
    <t>panzerfaust</t>
  </si>
  <si>
    <t>PZF</t>
  </si>
  <si>
    <t>panzerschreck</t>
  </si>
  <si>
    <t>PZK</t>
  </si>
  <si>
    <t>bazooka</t>
  </si>
  <si>
    <t>BAZ</t>
  </si>
  <si>
    <t>piat</t>
  </si>
  <si>
    <t>PIAT</t>
  </si>
  <si>
    <t>fusil atr</t>
  </si>
  <si>
    <t>ATR</t>
  </si>
  <si>
    <t>lance flammes</t>
  </si>
  <si>
    <t>LF</t>
  </si>
  <si>
    <t>modificateurs</t>
  </si>
  <si>
    <t>passer vétéran</t>
  </si>
  <si>
    <t>VET</t>
  </si>
  <si>
    <t>passer conscrit</t>
  </si>
  <si>
    <t>CONS</t>
  </si>
  <si>
    <t>passer elite</t>
  </si>
  <si>
    <t>ELI</t>
  </si>
  <si>
    <t>fanatiques</t>
  </si>
  <si>
    <t>FAN</t>
  </si>
  <si>
    <t>hésitant</t>
  </si>
  <si>
    <t>HES</t>
  </si>
  <si>
    <t>capacité de pionners</t>
  </si>
  <si>
    <t>PIO</t>
  </si>
  <si>
    <t>coloniale ou indigènes</t>
  </si>
  <si>
    <t>COL/IND</t>
  </si>
  <si>
    <t>indépendante (reco)</t>
  </si>
  <si>
    <t>groupe de commandement</t>
  </si>
  <si>
    <t>COM</t>
  </si>
  <si>
    <t>designation</t>
  </si>
  <si>
    <t>CKM</t>
  </si>
  <si>
    <t>cocktail molotov</t>
  </si>
  <si>
    <t>FUM</t>
  </si>
  <si>
    <t>Fumigènes</t>
  </si>
  <si>
    <t>VEL</t>
  </si>
  <si>
    <t>vélo</t>
  </si>
  <si>
    <t>ski et/ou tenue d'hiver</t>
  </si>
  <si>
    <t>MIMGN</t>
  </si>
  <si>
    <t>mines magnetiques (44/45)</t>
  </si>
  <si>
    <t xml:space="preserve">BA </t>
  </si>
  <si>
    <t>bateau d'assaut</t>
  </si>
  <si>
    <t>canot pneumatique</t>
  </si>
  <si>
    <t>CPque</t>
  </si>
  <si>
    <t xml:space="preserve">BAque </t>
  </si>
  <si>
    <t>bateau pneumatique</t>
  </si>
  <si>
    <t>CHTh</t>
  </si>
  <si>
    <t>chariot hippomobile</t>
  </si>
  <si>
    <t>coût équipement</t>
  </si>
  <si>
    <t>Indep</t>
  </si>
  <si>
    <t>chef de section ou commissaire</t>
  </si>
  <si>
    <t>charge explosive</t>
  </si>
  <si>
    <t>Dans la colonne quantité, vous indiquez le nombre de plaquettes identiques, par exemple,  si il y a 3 chef de sections identiques, indiquez 3 dans une des deux lignes chef de section.</t>
  </si>
  <si>
    <t>il y a deux lignes chef de section pour différencier les chef de section différents par exemple, pour de l'infanterie allemande avec une section d'assaut et deux section "normale", vous indiquerez un chef de section Assaut et deux chefs de section inf.</t>
  </si>
  <si>
    <t>Le total vous donne le coût final de votre infanterie</t>
  </si>
  <si>
    <t>MORTLd</t>
  </si>
  <si>
    <t>CE</t>
  </si>
  <si>
    <t>Unités</t>
  </si>
  <si>
    <t>Type d'unités</t>
  </si>
  <si>
    <t>Coût</t>
  </si>
  <si>
    <t>M3A1 Stuart</t>
  </si>
  <si>
    <t>Char léger</t>
  </si>
  <si>
    <t>M5A1 Stuart</t>
  </si>
  <si>
    <t>M34 Chaffee</t>
  </si>
  <si>
    <t>M3 Lee/Grant</t>
  </si>
  <si>
    <t>Char moyen</t>
  </si>
  <si>
    <t>M4 Sherman 75</t>
  </si>
  <si>
    <t>M4A3 Sherman 75</t>
  </si>
  <si>
    <t>M4A3 Sherman 76</t>
  </si>
  <si>
    <t>M4A3E8 "Easy Eight"</t>
  </si>
  <si>
    <t>Sherman Bulldozer</t>
  </si>
  <si>
    <t>Sherman Crab 4-45</t>
  </si>
  <si>
    <t>Sherman amphibie</t>
  </si>
  <si>
    <t>M4 Sherman 105</t>
  </si>
  <si>
    <t>Canon d'assaut</t>
  </si>
  <si>
    <t>Sherman Calliope</t>
  </si>
  <si>
    <t>M7 Priest HMC</t>
  </si>
  <si>
    <t>M8 Scott HMC</t>
  </si>
  <si>
    <t>M4A3E2 Jumbo</t>
  </si>
  <si>
    <t>Char lourd</t>
  </si>
  <si>
    <t>M4A3E2 Jumbo 75</t>
  </si>
  <si>
    <t>M26 Pershing</t>
  </si>
  <si>
    <t>M-10 Wolverine</t>
  </si>
  <si>
    <t>Chasseur de char</t>
  </si>
  <si>
    <t>M-18 Hellcat</t>
  </si>
  <si>
    <t>M-36 Jackson</t>
  </si>
  <si>
    <t>Half-track</t>
  </si>
  <si>
    <t>M4 Mortier 81</t>
  </si>
  <si>
    <t>M2 37mm</t>
  </si>
  <si>
    <t>M3 75mm</t>
  </si>
  <si>
    <t>T30 HMC</t>
  </si>
  <si>
    <t>T19 HMC</t>
  </si>
  <si>
    <t>M13 GMC</t>
  </si>
  <si>
    <t>Half-track AA</t>
  </si>
  <si>
    <t>M15 GMC</t>
  </si>
  <si>
    <t>M16 GMC</t>
  </si>
  <si>
    <t>M8 Greyhound</t>
  </si>
  <si>
    <t>Voiture blindée</t>
  </si>
  <si>
    <t>M20 Utility car</t>
  </si>
  <si>
    <t>M3 White scout car</t>
  </si>
  <si>
    <t>Jeep</t>
  </si>
  <si>
    <t>Transport</t>
  </si>
  <si>
    <t>Jeep avec MG AA</t>
  </si>
  <si>
    <t>Dodge ou GMC</t>
  </si>
  <si>
    <t>DUKW</t>
  </si>
  <si>
    <t>Mortier 81mm</t>
  </si>
  <si>
    <t>Artillerie</t>
  </si>
  <si>
    <t>Canon AC 37LL</t>
  </si>
  <si>
    <t>Canon AC 57L</t>
  </si>
  <si>
    <t>Canon AC 76L</t>
  </si>
  <si>
    <t>Obusier 75*mm</t>
  </si>
  <si>
    <t>Obusier 105*mm</t>
  </si>
  <si>
    <t>Obusier 155*mm</t>
  </si>
  <si>
    <t>Canon AA 37L</t>
  </si>
  <si>
    <t>Bofors AA 40mm</t>
  </si>
  <si>
    <t>Canon AA 90L</t>
  </si>
  <si>
    <t>P38 Lightning</t>
  </si>
  <si>
    <t>Avion</t>
  </si>
  <si>
    <t>P47 Thunderbolt</t>
  </si>
  <si>
    <t>LVT(A)1</t>
  </si>
  <si>
    <t>Engin amphibie</t>
  </si>
  <si>
    <t>LVT(A)4</t>
  </si>
  <si>
    <t>LVT(A)2</t>
  </si>
  <si>
    <t>LVT2</t>
  </si>
  <si>
    <t>Panzer I</t>
  </si>
  <si>
    <t>Panzer II</t>
  </si>
  <si>
    <t>Panzer II Luchs</t>
  </si>
  <si>
    <t>Panzer II LF</t>
  </si>
  <si>
    <t>Panzer 35/38t</t>
  </si>
  <si>
    <t>Panzer III (A à E)</t>
  </si>
  <si>
    <t>Panzer III (F, G, H)</t>
  </si>
  <si>
    <t>Panzer III J</t>
  </si>
  <si>
    <t>Panzer III M</t>
  </si>
  <si>
    <t>Panzer III N</t>
  </si>
  <si>
    <t>Panzer III L</t>
  </si>
  <si>
    <t>Panzer III LF</t>
  </si>
  <si>
    <t>Panzer IV (C,D)</t>
  </si>
  <si>
    <t>Panzer IV (E, F1)</t>
  </si>
  <si>
    <t>Panzer IV (G, F2)</t>
  </si>
  <si>
    <t>Panzer IV (H, J)</t>
  </si>
  <si>
    <t>Panther D</t>
  </si>
  <si>
    <t>Tiger</t>
  </si>
  <si>
    <t>King Tiger</t>
  </si>
  <si>
    <t>StuG III (B,D)</t>
  </si>
  <si>
    <t>StuG III F</t>
  </si>
  <si>
    <t>StuG III G</t>
  </si>
  <si>
    <t>StuG 42</t>
  </si>
  <si>
    <t>StuG IV</t>
  </si>
  <si>
    <t>Brummbar</t>
  </si>
  <si>
    <t>Pz Jag I</t>
  </si>
  <si>
    <t>Chasseur de chars</t>
  </si>
  <si>
    <t>Marder</t>
  </si>
  <si>
    <t>Nashorn</t>
  </si>
  <si>
    <t>Hetzer</t>
  </si>
  <si>
    <t>Jagd Pz IV/48</t>
  </si>
  <si>
    <t>Jagd Pz IV/70</t>
  </si>
  <si>
    <t>Jagd Panther</t>
  </si>
  <si>
    <t>Elephant</t>
  </si>
  <si>
    <t>Jagd Tiger</t>
  </si>
  <si>
    <t>Wespe</t>
  </si>
  <si>
    <t>Canon automoteur</t>
  </si>
  <si>
    <t>Hummel</t>
  </si>
  <si>
    <t>SiG I / SiG II</t>
  </si>
  <si>
    <t>SiG 38H Bison</t>
  </si>
  <si>
    <t>Wirlbelwind</t>
  </si>
  <si>
    <t>Ostwind</t>
  </si>
  <si>
    <t>FlakPanzer 38t</t>
  </si>
  <si>
    <t>Sdkfz 250, 251/1</t>
  </si>
  <si>
    <t>Sdkfz 251/3</t>
  </si>
  <si>
    <t>Sdkfz 251/2</t>
  </si>
  <si>
    <t>Sdkfz 250/8</t>
  </si>
  <si>
    <t>Sdkfz 250/9</t>
  </si>
  <si>
    <t>Sdkfz 251/10</t>
  </si>
  <si>
    <t>Sdkfz 251/16</t>
  </si>
  <si>
    <t>Sdkfz 251/22</t>
  </si>
  <si>
    <t>Sdkfz NW 41</t>
  </si>
  <si>
    <t>Sdkfz NW 42</t>
  </si>
  <si>
    <t>Sdkfz 10/5</t>
  </si>
  <si>
    <t>Sdkfz 7/1</t>
  </si>
  <si>
    <t>Sdkfz 7/2</t>
  </si>
  <si>
    <t>Sdkfz 222</t>
  </si>
  <si>
    <t>Sdkfz 231</t>
  </si>
  <si>
    <t>Sdkfz 233</t>
  </si>
  <si>
    <t>Sdkfz 234/1</t>
  </si>
  <si>
    <t>Sdkfz 234/2 Puma</t>
  </si>
  <si>
    <t>Sdkfz 234/3</t>
  </si>
  <si>
    <t>Sdkfz 234/4</t>
  </si>
  <si>
    <t>Kubelwagen</t>
  </si>
  <si>
    <t>Camion Opel Blitz</t>
  </si>
  <si>
    <t>Moto et side-car</t>
  </si>
  <si>
    <t>Schwimmwagen</t>
  </si>
  <si>
    <t>Sdkfz 7,10 ou 11</t>
  </si>
  <si>
    <t>Obusier 150*mm</t>
  </si>
  <si>
    <t>Canon AA 20mm</t>
  </si>
  <si>
    <t>Canon AA 4*20mm</t>
  </si>
  <si>
    <t>Canon AA 37mm</t>
  </si>
  <si>
    <t>Canon AA 88mm</t>
  </si>
  <si>
    <t>Nebelwerfer 41</t>
  </si>
  <si>
    <t>Nebelwerfer 42</t>
  </si>
  <si>
    <t>Me Bf 109</t>
  </si>
  <si>
    <t>Fw 190D</t>
  </si>
  <si>
    <t>Ju 87 D Stuka</t>
  </si>
  <si>
    <t>Ju 87 G Stuka</t>
  </si>
  <si>
    <t>BT-5</t>
  </si>
  <si>
    <t>T-26S</t>
  </si>
  <si>
    <t>T-26 S LF</t>
  </si>
  <si>
    <t>T-40</t>
  </si>
  <si>
    <t>T-60</t>
  </si>
  <si>
    <t>T-70</t>
  </si>
  <si>
    <t>T-28</t>
  </si>
  <si>
    <t>T-34/76 (A)</t>
  </si>
  <si>
    <t>T-34/76 (B-C)</t>
  </si>
  <si>
    <t>T-34/85</t>
  </si>
  <si>
    <t>T-34 / LF</t>
  </si>
  <si>
    <t>KV-1</t>
  </si>
  <si>
    <t>KV-IA</t>
  </si>
  <si>
    <t>KV-IC</t>
  </si>
  <si>
    <t>KV-85</t>
  </si>
  <si>
    <t>KV-II</t>
  </si>
  <si>
    <t>JS-I</t>
  </si>
  <si>
    <t>JS-II</t>
  </si>
  <si>
    <t>SU-45</t>
  </si>
  <si>
    <t>SU-57</t>
  </si>
  <si>
    <t>SU-76</t>
  </si>
  <si>
    <t>SU-76 M</t>
  </si>
  <si>
    <t>SU-85</t>
  </si>
  <si>
    <t>SU-100</t>
  </si>
  <si>
    <t>SU-122</t>
  </si>
  <si>
    <t>SU-152</t>
  </si>
  <si>
    <t>JSU-122</t>
  </si>
  <si>
    <t>JSU-152</t>
  </si>
  <si>
    <t>BA-64</t>
  </si>
  <si>
    <t>White scout car</t>
  </si>
  <si>
    <t>Voiture GAZ 67B</t>
  </si>
  <si>
    <t>Camion Zis</t>
  </si>
  <si>
    <t>Komosomolet</t>
  </si>
  <si>
    <t>Camion DsHK AA</t>
  </si>
  <si>
    <t>Canon AC 37L</t>
  </si>
  <si>
    <t>Canon AC 85L</t>
  </si>
  <si>
    <t>Obusier 76,2*mm</t>
  </si>
  <si>
    <t>Obusier 122*mm</t>
  </si>
  <si>
    <t>Obusier 152*mm</t>
  </si>
  <si>
    <t>Canon AA 37LL</t>
  </si>
  <si>
    <t>Canon AA 76</t>
  </si>
  <si>
    <t>Canon AA 85L</t>
  </si>
  <si>
    <t>Katyusha 41</t>
  </si>
  <si>
    <t>Polikarpov I-15</t>
  </si>
  <si>
    <t>Sturmovik IL-2</t>
  </si>
  <si>
    <t>Sturmovik IL-2M</t>
  </si>
  <si>
    <t>Sturmovik IL-2M3</t>
  </si>
  <si>
    <t>Renault FT-17</t>
  </si>
  <si>
    <t>Renault FT-17 SA</t>
  </si>
  <si>
    <t>AMR 35 ZT</t>
  </si>
  <si>
    <t>Renault R35</t>
  </si>
  <si>
    <t>Renault R40</t>
  </si>
  <si>
    <t>FCM 36</t>
  </si>
  <si>
    <t>Hotchkiss H35 - H39</t>
  </si>
  <si>
    <t>Char de cavalerie</t>
  </si>
  <si>
    <t>Somua S35</t>
  </si>
  <si>
    <t>Char B1 bis</t>
  </si>
  <si>
    <t>Char D2</t>
  </si>
  <si>
    <t>Laffly W15T CC</t>
  </si>
  <si>
    <t>Panhard 178</t>
  </si>
  <si>
    <t>Chenillette Lorraine</t>
  </si>
  <si>
    <t>Transport blindé</t>
  </si>
  <si>
    <t>Camion Laffly</t>
  </si>
  <si>
    <t>Camion Renault</t>
  </si>
  <si>
    <t>Canon AC 47L</t>
  </si>
  <si>
    <t>Hotchkiss AA 25LL</t>
  </si>
  <si>
    <t>Canon AA 75*</t>
  </si>
  <si>
    <t>Morane Saulnier</t>
  </si>
  <si>
    <t>Dewoitine D-520</t>
  </si>
  <si>
    <t>Mk VI A, B ou C</t>
  </si>
  <si>
    <t>Mk VII Tetrach</t>
  </si>
  <si>
    <t>M3 Honey Stuart</t>
  </si>
  <si>
    <t>A9</t>
  </si>
  <si>
    <t>A9 CS</t>
  </si>
  <si>
    <t>A10</t>
  </si>
  <si>
    <t>A10 CS</t>
  </si>
  <si>
    <t>A13</t>
  </si>
  <si>
    <t>A13 CS</t>
  </si>
  <si>
    <t>A13 MkII</t>
  </si>
  <si>
    <t>A15 Crusader I</t>
  </si>
  <si>
    <t>A15 Crusader I CS</t>
  </si>
  <si>
    <t>Crusader II</t>
  </si>
  <si>
    <t>Crusader II CS</t>
  </si>
  <si>
    <t>Crusader III</t>
  </si>
  <si>
    <t>Crusader AA</t>
  </si>
  <si>
    <t>Cromwell IV</t>
  </si>
  <si>
    <t>Cromwell VII</t>
  </si>
  <si>
    <t>Cromwell VIII CS</t>
  </si>
  <si>
    <t>A34 Comet</t>
  </si>
  <si>
    <t>A30 Challenger</t>
  </si>
  <si>
    <t>M4 Firefly</t>
  </si>
  <si>
    <t>A11 Matilda I</t>
  </si>
  <si>
    <t>A12 Matilda II et III</t>
  </si>
  <si>
    <t>A12 Matilda III CS*</t>
  </si>
  <si>
    <t>Valentine III</t>
  </si>
  <si>
    <t>Valentine VIII</t>
  </si>
  <si>
    <t>Churchill I</t>
  </si>
  <si>
    <t>Churchill III, IV</t>
  </si>
  <si>
    <t>Churchill V</t>
  </si>
  <si>
    <t>Churchill VII</t>
  </si>
  <si>
    <t>Churchill VIII</t>
  </si>
  <si>
    <t>Churchill Crocodile</t>
  </si>
  <si>
    <t>Churchill AVRE</t>
  </si>
  <si>
    <t>Archer</t>
  </si>
  <si>
    <t>M-10 Achille</t>
  </si>
  <si>
    <t>M7 Priest</t>
  </si>
  <si>
    <t>Sexton</t>
  </si>
  <si>
    <t>A27 Centaure</t>
  </si>
  <si>
    <t>Universal Carrier MG</t>
  </si>
  <si>
    <t>Universal Carrier ATR</t>
  </si>
  <si>
    <t>Universal Carrier PIAT</t>
  </si>
  <si>
    <t>Universal Carrier Mortier 2"</t>
  </si>
  <si>
    <t>Universal Carrier WASP</t>
  </si>
  <si>
    <t>Ram Kangaroo</t>
  </si>
  <si>
    <t>M3 ou M5</t>
  </si>
  <si>
    <t>Daimler Dingo</t>
  </si>
  <si>
    <t>Morris CS9</t>
  </si>
  <si>
    <t>Marmon - Herrington</t>
  </si>
  <si>
    <t>Otter (Canada)</t>
  </si>
  <si>
    <t>Humber I-III</t>
  </si>
  <si>
    <t>Humber IV</t>
  </si>
  <si>
    <t>Daimler I, II</t>
  </si>
  <si>
    <t>Staghound I</t>
  </si>
  <si>
    <t>Staghound II</t>
  </si>
  <si>
    <t>Bedford Lorry</t>
  </si>
  <si>
    <t>Obusier 6" (152mm)</t>
  </si>
  <si>
    <t>Canon AA 3.7 (94L)</t>
  </si>
  <si>
    <t>Hurricane</t>
  </si>
  <si>
    <t>Hawker Typhoon</t>
  </si>
  <si>
    <t>L3/35</t>
  </si>
  <si>
    <t>L3/35 avec ATR</t>
  </si>
  <si>
    <t>L3/35 Lance-flammes</t>
  </si>
  <si>
    <t>L6/40</t>
  </si>
  <si>
    <t>M11-39</t>
  </si>
  <si>
    <t>M13/40</t>
  </si>
  <si>
    <t>M14/41</t>
  </si>
  <si>
    <t>M15/42</t>
  </si>
  <si>
    <t>Semovente 47/32</t>
  </si>
  <si>
    <t>Semovente 75/18</t>
  </si>
  <si>
    <t>Semovente 90/53</t>
  </si>
  <si>
    <t>Lancia IZM</t>
  </si>
  <si>
    <t>Fiat 611</t>
  </si>
  <si>
    <t>AB-40</t>
  </si>
  <si>
    <t>AB-41</t>
  </si>
  <si>
    <t>Camion</t>
  </si>
  <si>
    <t>Camion AA 75L</t>
  </si>
  <si>
    <t>Camion AA 90L</t>
  </si>
  <si>
    <t>Sahariana MG</t>
  </si>
  <si>
    <t>Sahariana ATR</t>
  </si>
  <si>
    <t>Sahariana AC</t>
  </si>
  <si>
    <t>Mortier de 81 mm</t>
  </si>
  <si>
    <t>Obusier 65*mm</t>
  </si>
  <si>
    <t>Obusier 149*mm</t>
  </si>
  <si>
    <t>Canon AA 20L</t>
  </si>
  <si>
    <t>Canon AA 75L</t>
  </si>
  <si>
    <t>Fiat CR-32</t>
  </si>
  <si>
    <t>Tiger 43 non fiable</t>
  </si>
  <si>
    <t>coût expérience</t>
  </si>
  <si>
    <t>ANGLAIS</t>
  </si>
  <si>
    <t>France</t>
  </si>
  <si>
    <t>RUSSE</t>
  </si>
  <si>
    <t>ALLEMAND</t>
  </si>
  <si>
    <t>US</t>
  </si>
  <si>
    <t xml:space="preserve">Panther G (Elite automatique) </t>
  </si>
  <si>
    <t>bunker ( 1 unité)</t>
  </si>
  <si>
    <t>bunker ( 2 unités)</t>
  </si>
  <si>
    <t>bunker ( 3 unités)</t>
  </si>
  <si>
    <t>Retranchement</t>
  </si>
  <si>
    <t>Tranchée (3unités)</t>
  </si>
  <si>
    <t>Tranchée (5unités)</t>
  </si>
  <si>
    <t>Mines (par D6)</t>
  </si>
  <si>
    <t>Mines antichar</t>
  </si>
  <si>
    <t>Barricade</t>
  </si>
  <si>
    <t>Obstacles antichar</t>
  </si>
  <si>
    <t>Barbelés (5cm)</t>
  </si>
  <si>
    <t>obusier 70mm</t>
  </si>
  <si>
    <t>mortier 80mm</t>
  </si>
  <si>
    <t>Obusier 105mm</t>
  </si>
  <si>
    <t>mortier 120mm</t>
  </si>
  <si>
    <t>Obusier 150mm</t>
  </si>
  <si>
    <t>Obusier 200mm</t>
  </si>
  <si>
    <t>Lance roquettes</t>
  </si>
  <si>
    <t>Munitions limitées</t>
  </si>
  <si>
    <t>Stock de munitions</t>
  </si>
  <si>
    <t>RUSSIE</t>
  </si>
  <si>
    <t>Italie</t>
  </si>
  <si>
    <t>fortifications</t>
  </si>
  <si>
    <t>Type</t>
  </si>
  <si>
    <t>expérience</t>
  </si>
  <si>
    <t>équipements spéciaux</t>
  </si>
  <si>
    <t>en regard des "unités", il y a type: c'est un principe de menu déroulant où vous sélectionnez le type de troupe.</t>
  </si>
  <si>
    <t>vous ferez la même action pour l'expérience, le moral le commandement et les capacités.</t>
  </si>
  <si>
    <t>les équipement spéciaux n'ont pas de liaisons directe avec les unités, il faut simplement donner le type (menu déroulant) et la quantité.</t>
  </si>
  <si>
    <t>pour avoir plus de précisions sur les abréviations utilisées, reportez vous aux pages (infanterie armes lourdes,,,,,ci-dessous)</t>
  </si>
  <si>
    <t>artillerie hors carte</t>
  </si>
  <si>
    <t>Moral</t>
  </si>
  <si>
    <t>M2, M3 ou M5 non armés</t>
  </si>
  <si>
    <t>M2, M3 ou M5 avec MG AA</t>
  </si>
  <si>
    <t>BA-3/6/10</t>
  </si>
  <si>
    <t>BA-20 FA-I</t>
  </si>
  <si>
    <t>Chenillette Lorraine AA</t>
  </si>
  <si>
    <t>M3 ou M5 avec MG AA</t>
  </si>
  <si>
    <t>Japonnais</t>
  </si>
  <si>
    <t>Type 92</t>
  </si>
  <si>
    <t>Type 87</t>
  </si>
  <si>
    <t>Ho-Ki (halftrack)</t>
  </si>
  <si>
    <t>Ho-Ki (halftrack) MG</t>
  </si>
  <si>
    <t>Type 98 So-Da</t>
  </si>
  <si>
    <t>Obusier 37*</t>
  </si>
  <si>
    <t>Canon AA 25mm</t>
  </si>
  <si>
    <t>Canon AA 2x25mm</t>
  </si>
  <si>
    <t>Canon AA 75mm</t>
  </si>
  <si>
    <t>Aichi "VAL"</t>
  </si>
  <si>
    <t>avion</t>
  </si>
  <si>
    <t>A6M5 "Zéro"</t>
  </si>
  <si>
    <t>Véhicules, canons  et avions</t>
  </si>
  <si>
    <t>Véhicules avec canon, blindés</t>
  </si>
  <si>
    <t>Type 92 Combat car</t>
  </si>
  <si>
    <t>Tankette</t>
  </si>
  <si>
    <t>Type 94 Tankette</t>
  </si>
  <si>
    <t>Type 97A Te-Ke</t>
  </si>
  <si>
    <t>Type 97B Te-Ke</t>
  </si>
  <si>
    <t>Chars légers</t>
  </si>
  <si>
    <t>Type 95 Ha-Go</t>
  </si>
  <si>
    <t>Type 98 Ke-Ni</t>
  </si>
  <si>
    <t>Type 2 Ke-To</t>
  </si>
  <si>
    <t>Chars moyens</t>
  </si>
  <si>
    <t>Type 89A-Chi-Ro</t>
  </si>
  <si>
    <t>Type 89B-Chi-Ro</t>
  </si>
  <si>
    <t>Type 97 Chi-Ha</t>
  </si>
  <si>
    <t>Type 97 Chi-Ha Shinoto</t>
  </si>
  <si>
    <t>Type 1 Chi-He</t>
  </si>
  <si>
    <t>Type3 Chi-nu</t>
  </si>
  <si>
    <t>Japonais</t>
  </si>
  <si>
    <t>Chars amphibies</t>
  </si>
  <si>
    <t>Type 2 Ka-Mi</t>
  </si>
  <si>
    <t>Type 3 Ka-chi</t>
  </si>
  <si>
    <t>transport</t>
  </si>
  <si>
    <t>Type 98 AA 25mm</t>
  </si>
  <si>
    <t>Kettenkrad</t>
  </si>
  <si>
    <t>BUDGET D'ARMEE</t>
  </si>
  <si>
    <t>BT-2</t>
  </si>
  <si>
    <t>Char rapide</t>
  </si>
  <si>
    <t>BT-5A</t>
  </si>
  <si>
    <t>BT-5OT</t>
  </si>
  <si>
    <t>BT-7</t>
  </si>
  <si>
    <t>BT-7A/7M</t>
  </si>
  <si>
    <t>T-50</t>
  </si>
  <si>
    <t>T-40A</t>
  </si>
  <si>
    <t>T37/T38</t>
  </si>
  <si>
    <t>Sturmtiger</t>
  </si>
  <si>
    <t>Goliath</t>
  </si>
  <si>
    <t>Hongrie</t>
  </si>
  <si>
    <t>Canon Bofor AC 40L</t>
  </si>
  <si>
    <t>Pak36 AC37L</t>
  </si>
  <si>
    <t>Pak38 AC50L</t>
  </si>
  <si>
    <t>Pak40 AC 75L</t>
  </si>
  <si>
    <t>Obusier 80*mm</t>
  </si>
  <si>
    <t>Obusier 100*mm</t>
  </si>
  <si>
    <t>Mortier 120mm</t>
  </si>
  <si>
    <t>Pak43 AC88LL</t>
  </si>
  <si>
    <t>Katyusha 43</t>
  </si>
  <si>
    <t>Canon Zis-3 76L</t>
  </si>
  <si>
    <t>Canon AC 45L</t>
  </si>
  <si>
    <t>Canon AC 45LL</t>
  </si>
  <si>
    <t>Canon AC 57LL</t>
  </si>
  <si>
    <t>Mortier 82mm</t>
  </si>
  <si>
    <t>Canon AC 25LL</t>
  </si>
  <si>
    <t>Canon de 75</t>
  </si>
  <si>
    <t>Mortier 3" (76mm)</t>
  </si>
  <si>
    <t>Mortier 4,2" (107mm)</t>
  </si>
  <si>
    <t>Canon AC 2 livres (L)</t>
  </si>
  <si>
    <t>Canon AC 6 livres (L)</t>
  </si>
  <si>
    <t>Canon AC 17 livres (LL)</t>
  </si>
  <si>
    <t>18 livres (88*mm)</t>
  </si>
  <si>
    <t>18/25 livres (88mm)</t>
  </si>
  <si>
    <t>25 livres (88 mm)</t>
  </si>
  <si>
    <t>Obusier 5,5" (140mm)</t>
  </si>
  <si>
    <t>Obusier 4,5" (114mm)</t>
  </si>
  <si>
    <t>L3 / 35</t>
  </si>
  <si>
    <t>Char Léger</t>
  </si>
  <si>
    <t>38M Toldi I et II</t>
  </si>
  <si>
    <t>38M Toldi IIa et III</t>
  </si>
  <si>
    <t>Pz 38(t)</t>
  </si>
  <si>
    <t>Turan I</t>
  </si>
  <si>
    <t>Char Moyen</t>
  </si>
  <si>
    <t>Turan II</t>
  </si>
  <si>
    <t>Panzer IV F1</t>
  </si>
  <si>
    <t>Panzer IV F2</t>
  </si>
  <si>
    <t>Panzer IV J, H</t>
  </si>
  <si>
    <t>Panther G</t>
  </si>
  <si>
    <t>Char Lourd</t>
  </si>
  <si>
    <t>Zrinyi</t>
  </si>
  <si>
    <t>Canon d'Assaut</t>
  </si>
  <si>
    <t>Jagd Pz 38t Hetzer</t>
  </si>
  <si>
    <t>Csaba</t>
  </si>
  <si>
    <t>Voiture Blindée</t>
  </si>
  <si>
    <t>Nimrod</t>
  </si>
  <si>
    <t>Char AA</t>
  </si>
  <si>
    <t>Roumanie</t>
  </si>
  <si>
    <t>Tankette R1</t>
  </si>
  <si>
    <t>Char R2 ou Pz 35(t)</t>
  </si>
  <si>
    <t>Panzer III F</t>
  </si>
  <si>
    <t>TACAM R-2 ou T-60</t>
  </si>
  <si>
    <t>Slovaquie</t>
  </si>
  <si>
    <t>Char LT vz 35</t>
  </si>
  <si>
    <t>Char LT vz 38</t>
  </si>
  <si>
    <t>Pz Jag II Marder</t>
  </si>
  <si>
    <t>Chas. de Char</t>
  </si>
  <si>
    <t>Vickers 6-ton</t>
  </si>
  <si>
    <t>Vickers 6-ton 45L</t>
  </si>
  <si>
    <t>BT-7A</t>
  </si>
  <si>
    <t>T-26 S</t>
  </si>
  <si>
    <t>T-34 / 76B</t>
  </si>
  <si>
    <t>T-34 / 85</t>
  </si>
  <si>
    <t>KV-1A</t>
  </si>
  <si>
    <t>BT-42</t>
  </si>
  <si>
    <t>BA-10</t>
  </si>
  <si>
    <t>Landsverk Anti II</t>
  </si>
  <si>
    <t>Véhicule AA</t>
  </si>
  <si>
    <t>Finlande</t>
  </si>
  <si>
    <t>TAC Bohler 47mm</t>
  </si>
  <si>
    <t xml:space="preserve">Mistral AA 20 mm </t>
  </si>
  <si>
    <t>OA vz 30</t>
  </si>
  <si>
    <t>Canon AC 37mm</t>
  </si>
  <si>
    <t>Canon Bofor 40mm</t>
  </si>
  <si>
    <t>Kloriartsi (mine magnétique)</t>
  </si>
  <si>
    <t>KLO</t>
  </si>
  <si>
    <t>EQH</t>
  </si>
  <si>
    <t>GOL</t>
  </si>
  <si>
    <t>Adjoint</t>
  </si>
  <si>
    <t>Commandant adjoint</t>
  </si>
  <si>
    <t>chef de compagnie ou adjoint</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</si>
</sst>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15">
    <font>
      <sz val="10"/>
      <name val="Arial"/>
      <family val="0"/>
    </font>
    <font>
      <sz val="8"/>
      <name val="Arial"/>
      <family val="0"/>
    </font>
    <font>
      <b/>
      <sz val="10"/>
      <name val="Arial"/>
      <family val="2"/>
    </font>
    <font>
      <sz val="12"/>
      <name val="Arial"/>
      <family val="0"/>
    </font>
    <font>
      <b/>
      <sz val="12"/>
      <name val="Arial"/>
      <family val="2"/>
    </font>
    <font>
      <b/>
      <sz val="16"/>
      <name val="Arial"/>
      <family val="2"/>
    </font>
    <font>
      <sz val="16"/>
      <name val="Arial"/>
      <family val="0"/>
    </font>
    <font>
      <sz val="14"/>
      <name val="Arial"/>
      <family val="0"/>
    </font>
    <font>
      <b/>
      <sz val="10"/>
      <name val="MS Sans Serif"/>
      <family val="2"/>
    </font>
    <font>
      <b/>
      <sz val="12"/>
      <name val="MS Sans Serif"/>
      <family val="2"/>
    </font>
    <font>
      <sz val="11"/>
      <name val="Arial"/>
      <family val="2"/>
    </font>
    <font>
      <b/>
      <sz val="8"/>
      <name val="MS Sans Serif"/>
      <family val="2"/>
    </font>
    <font>
      <sz val="10"/>
      <name val="Times New Roman"/>
      <family val="1"/>
    </font>
    <font>
      <sz val="8"/>
      <name val="Times New Roman"/>
      <family val="1"/>
    </font>
    <font>
      <sz val="8"/>
      <name val="Tahoma"/>
      <family val="2"/>
    </font>
  </fonts>
  <fills count="3">
    <fill>
      <patternFill/>
    </fill>
    <fill>
      <patternFill patternType="gray125"/>
    </fill>
    <fill>
      <patternFill patternType="solid">
        <fgColor indexed="22"/>
        <bgColor indexed="64"/>
      </patternFill>
    </fill>
  </fills>
  <borders count="14">
    <border>
      <left/>
      <right/>
      <top/>
      <bottom/>
      <diagonal/>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color indexed="63"/>
      </left>
      <right style="thin"/>
      <top style="thin"/>
      <bottom>
        <color indexed="63"/>
      </bottom>
    </border>
    <border>
      <left style="thin">
        <color indexed="22"/>
      </left>
      <right style="thin">
        <color indexed="22"/>
      </right>
      <top style="thin">
        <color indexed="22"/>
      </top>
      <bottom style="thin">
        <color indexed="22"/>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5">
    <xf numFmtId="0" fontId="0" fillId="0" borderId="0" xfId="0" applyAlignment="1">
      <alignment/>
    </xf>
    <xf numFmtId="0" fontId="0" fillId="0" borderId="0" xfId="0" applyNumberFormat="1" applyAlignment="1">
      <alignment/>
    </xf>
    <xf numFmtId="0" fontId="2" fillId="0" borderId="0" xfId="0" applyFont="1" applyAlignment="1">
      <alignment/>
    </xf>
    <xf numFmtId="0" fontId="0" fillId="0" borderId="0" xfId="0" applyAlignment="1" applyProtection="1">
      <alignment/>
      <protection locked="0"/>
    </xf>
    <xf numFmtId="0" fontId="0" fillId="0" borderId="0" xfId="0" applyAlignment="1" applyProtection="1">
      <alignment wrapText="1"/>
      <protection locked="0"/>
    </xf>
    <xf numFmtId="0" fontId="0" fillId="0" borderId="0" xfId="0" applyAlignment="1" applyProtection="1">
      <alignment horizontal="center"/>
      <protection locked="0"/>
    </xf>
    <xf numFmtId="0" fontId="3" fillId="0" borderId="1" xfId="0" applyFont="1" applyBorder="1" applyAlignment="1" applyProtection="1">
      <alignment/>
      <protection locked="0"/>
    </xf>
    <xf numFmtId="0" fontId="3" fillId="0" borderId="0" xfId="0" applyFont="1" applyAlignment="1" applyProtection="1">
      <alignment/>
      <protection locked="0"/>
    </xf>
    <xf numFmtId="0" fontId="3" fillId="0" borderId="0" xfId="0" applyFont="1" applyAlignment="1" applyProtection="1">
      <alignment horizontal="center"/>
      <protection locked="0"/>
    </xf>
    <xf numFmtId="0" fontId="4" fillId="0" borderId="1" xfId="0" applyFont="1" applyBorder="1" applyAlignment="1" applyProtection="1">
      <alignment/>
      <protection locked="0"/>
    </xf>
    <xf numFmtId="0" fontId="4" fillId="0" borderId="1" xfId="0" applyFont="1" applyBorder="1" applyAlignment="1" applyProtection="1">
      <alignment horizontal="center"/>
      <protection locked="0"/>
    </xf>
    <xf numFmtId="0" fontId="5" fillId="0" borderId="1" xfId="0" applyFont="1" applyBorder="1" applyAlignment="1" applyProtection="1">
      <alignment horizontal="center" vertical="center" wrapText="1"/>
      <protection locked="0"/>
    </xf>
    <xf numFmtId="0" fontId="6" fillId="0" borderId="1" xfId="0" applyFont="1" applyBorder="1" applyAlignment="1" applyProtection="1">
      <alignment horizontal="center"/>
      <protection locked="0"/>
    </xf>
    <xf numFmtId="0" fontId="5" fillId="0" borderId="1" xfId="0" applyFont="1" applyBorder="1" applyAlignment="1" applyProtection="1">
      <alignment/>
      <protection locked="0"/>
    </xf>
    <xf numFmtId="0" fontId="6" fillId="0" borderId="1" xfId="0" applyFont="1" applyBorder="1" applyAlignment="1" applyProtection="1">
      <alignment/>
      <protection locked="0"/>
    </xf>
    <xf numFmtId="0" fontId="6" fillId="0" borderId="1" xfId="0" applyFont="1" applyBorder="1" applyAlignment="1" applyProtection="1">
      <alignment/>
      <protection/>
    </xf>
    <xf numFmtId="0" fontId="6" fillId="0" borderId="0" xfId="0" applyFont="1" applyAlignment="1" applyProtection="1">
      <alignment/>
      <protection locked="0"/>
    </xf>
    <xf numFmtId="0" fontId="6" fillId="2" borderId="2" xfId="0" applyFont="1" applyFill="1" applyBorder="1" applyAlignment="1" applyProtection="1">
      <alignment horizontal="center"/>
      <protection locked="0"/>
    </xf>
    <xf numFmtId="0" fontId="6" fillId="2" borderId="0" xfId="0" applyFont="1" applyFill="1" applyAlignment="1" applyProtection="1">
      <alignment/>
      <protection locked="0"/>
    </xf>
    <xf numFmtId="0" fontId="6" fillId="2" borderId="3" xfId="0" applyFont="1" applyFill="1" applyBorder="1" applyAlignment="1" applyProtection="1">
      <alignment horizontal="center"/>
      <protection locked="0"/>
    </xf>
    <xf numFmtId="0" fontId="6" fillId="2" borderId="4" xfId="0" applyFont="1" applyFill="1" applyBorder="1" applyAlignment="1" applyProtection="1">
      <alignment horizontal="center"/>
      <protection locked="0"/>
    </xf>
    <xf numFmtId="0" fontId="6" fillId="0" borderId="5" xfId="0" applyFont="1" applyBorder="1" applyAlignment="1" applyProtection="1">
      <alignment/>
      <protection/>
    </xf>
    <xf numFmtId="0" fontId="7" fillId="0" borderId="1" xfId="0" applyFont="1" applyBorder="1" applyAlignment="1" applyProtection="1">
      <alignment/>
      <protection locked="0"/>
    </xf>
    <xf numFmtId="0" fontId="0" fillId="0" borderId="1" xfId="0" applyFont="1" applyBorder="1" applyAlignment="1" applyProtection="1">
      <alignment horizontal="center" vertical="center" wrapText="1"/>
      <protection locked="0"/>
    </xf>
    <xf numFmtId="0" fontId="0" fillId="0" borderId="0" xfId="0" applyAlignment="1">
      <alignment wrapText="1"/>
    </xf>
    <xf numFmtId="0" fontId="8" fillId="0" borderId="0" xfId="0" applyNumberFormat="1" applyFont="1" applyAlignment="1" quotePrefix="1">
      <alignment horizontal="center"/>
    </xf>
    <xf numFmtId="0" fontId="8" fillId="0" borderId="0" xfId="0" applyNumberFormat="1" applyFont="1" applyAlignment="1" quotePrefix="1">
      <alignment horizontal="center" wrapText="1"/>
    </xf>
    <xf numFmtId="0" fontId="0" fillId="0" borderId="0" xfId="0" applyFont="1" applyAlignment="1">
      <alignment/>
    </xf>
    <xf numFmtId="0" fontId="1" fillId="0" borderId="0" xfId="0" applyNumberFormat="1" applyFont="1" applyAlignment="1" quotePrefix="1">
      <alignment horizontal="center"/>
    </xf>
    <xf numFmtId="1" fontId="1" fillId="0" borderId="0" xfId="0" applyNumberFormat="1" applyFont="1" applyAlignment="1" quotePrefix="1">
      <alignment horizontal="center"/>
    </xf>
    <xf numFmtId="0" fontId="1" fillId="0" borderId="0" xfId="0" applyNumberFormat="1" applyFont="1" applyAlignment="1" quotePrefix="1">
      <alignment wrapText="1"/>
    </xf>
    <xf numFmtId="0" fontId="1" fillId="0" borderId="0" xfId="0" applyFont="1" applyAlignment="1">
      <alignment horizontal="center"/>
    </xf>
    <xf numFmtId="0" fontId="1" fillId="0" borderId="0" xfId="0" applyFont="1" applyAlignment="1">
      <alignment/>
    </xf>
    <xf numFmtId="0" fontId="1" fillId="0" borderId="0" xfId="0" applyFont="1" applyAlignment="1">
      <alignment wrapText="1"/>
    </xf>
    <xf numFmtId="0" fontId="0" fillId="0" borderId="0" xfId="0" applyAlignment="1" applyProtection="1">
      <alignment horizontal="center" vertical="center" wrapText="1"/>
      <protection locked="0"/>
    </xf>
    <xf numFmtId="0" fontId="4" fillId="0" borderId="0" xfId="0" applyNumberFormat="1" applyFont="1" applyAlignment="1">
      <alignment horizontal="center"/>
    </xf>
    <xf numFmtId="0" fontId="9" fillId="0" borderId="0" xfId="0" applyNumberFormat="1" applyFont="1" applyAlignment="1">
      <alignment horizontal="center"/>
    </xf>
    <xf numFmtId="0" fontId="8" fillId="0" borderId="0" xfId="0" applyNumberFormat="1" applyFont="1" applyAlignment="1">
      <alignment horizontal="center"/>
    </xf>
    <xf numFmtId="0" fontId="6" fillId="0" borderId="1" xfId="0" applyNumberFormat="1" applyFont="1" applyBorder="1" applyAlignment="1" quotePrefix="1">
      <alignment horizontal="center"/>
    </xf>
    <xf numFmtId="0" fontId="4" fillId="0" borderId="1" xfId="0" applyFont="1" applyBorder="1" applyAlignment="1" applyProtection="1">
      <alignment horizontal="center" vertical="center" wrapText="1"/>
      <protection locked="0"/>
    </xf>
    <xf numFmtId="0" fontId="10" fillId="0" borderId="1" xfId="0" applyFont="1" applyBorder="1" applyAlignment="1" applyProtection="1">
      <alignment horizontal="center" vertical="center" wrapText="1"/>
      <protection locked="0"/>
    </xf>
    <xf numFmtId="0" fontId="6" fillId="0" borderId="1" xfId="0" applyFont="1" applyBorder="1" applyAlignment="1" applyProtection="1">
      <alignment/>
      <protection locked="0"/>
    </xf>
    <xf numFmtId="0" fontId="5" fillId="0" borderId="1" xfId="0" applyFont="1" applyBorder="1" applyAlignment="1">
      <alignment horizontal="center" vertical="center" wrapText="1"/>
    </xf>
    <xf numFmtId="0" fontId="0" fillId="0" borderId="1" xfId="0" applyBorder="1" applyAlignment="1">
      <alignment/>
    </xf>
    <xf numFmtId="0" fontId="4" fillId="0" borderId="0" xfId="0" applyFont="1" applyAlignment="1">
      <alignment horizontal="center"/>
    </xf>
    <xf numFmtId="0" fontId="0" fillId="0" borderId="0" xfId="0" applyAlignment="1">
      <alignment horizontal="center"/>
    </xf>
    <xf numFmtId="0" fontId="6" fillId="0" borderId="1" xfId="0" applyNumberFormat="1" applyFont="1" applyBorder="1" applyAlignment="1">
      <alignment horizontal="center"/>
    </xf>
    <xf numFmtId="0" fontId="5" fillId="0" borderId="6" xfId="0" applyFont="1" applyBorder="1" applyAlignment="1" applyProtection="1">
      <alignment/>
      <protection locked="0"/>
    </xf>
    <xf numFmtId="0" fontId="0" fillId="0" borderId="1" xfId="0" applyBorder="1" applyAlignment="1" applyProtection="1">
      <alignment horizontal="center" vertical="center" wrapText="1"/>
      <protection locked="0"/>
    </xf>
    <xf numFmtId="0" fontId="1" fillId="0" borderId="0" xfId="0" applyNumberFormat="1" applyFont="1" applyAlignment="1">
      <alignment horizontal="center"/>
    </xf>
    <xf numFmtId="1" fontId="1" fillId="0" borderId="0" xfId="0" applyNumberFormat="1" applyFont="1" applyAlignment="1">
      <alignment horizontal="center"/>
    </xf>
    <xf numFmtId="1" fontId="11" fillId="0" borderId="0" xfId="0" applyNumberFormat="1" applyFont="1" applyAlignment="1" quotePrefix="1">
      <alignment horizontal="center"/>
    </xf>
    <xf numFmtId="0" fontId="1" fillId="0" borderId="0" xfId="0" applyNumberFormat="1" applyFont="1" applyAlignment="1">
      <alignment horizontal="center"/>
    </xf>
    <xf numFmtId="0" fontId="12" fillId="0" borderId="7" xfId="0" applyFont="1" applyBorder="1" applyAlignment="1">
      <alignment horizontal="center" vertical="center"/>
    </xf>
    <xf numFmtId="0" fontId="0" fillId="0" borderId="7" xfId="0" applyBorder="1" applyAlignment="1">
      <alignment/>
    </xf>
    <xf numFmtId="0" fontId="4" fillId="0" borderId="7" xfId="0" applyFont="1" applyBorder="1" applyAlignment="1">
      <alignment horizontal="center"/>
    </xf>
    <xf numFmtId="0" fontId="13" fillId="0" borderId="7" xfId="0" applyFont="1" applyBorder="1" applyAlignment="1">
      <alignment horizontal="center" vertical="center"/>
    </xf>
    <xf numFmtId="0" fontId="13" fillId="0" borderId="7" xfId="0" applyFont="1" applyFill="1" applyBorder="1" applyAlignment="1">
      <alignment horizontal="center" vertical="center"/>
    </xf>
    <xf numFmtId="0" fontId="13" fillId="0" borderId="0" xfId="0" applyFont="1" applyAlignment="1">
      <alignment horizontal="center"/>
    </xf>
    <xf numFmtId="0" fontId="4" fillId="0" borderId="7" xfId="0" applyFont="1" applyFill="1" applyBorder="1" applyAlignment="1">
      <alignment horizontal="center" vertical="center"/>
    </xf>
    <xf numFmtId="0" fontId="1" fillId="0" borderId="0" xfId="0" applyNumberFormat="1" applyFont="1" applyAlignment="1" quotePrefix="1">
      <alignment horizontal="center"/>
    </xf>
    <xf numFmtId="0" fontId="1" fillId="0" borderId="0" xfId="0" applyFont="1" applyAlignment="1">
      <alignment horizontal="center"/>
    </xf>
    <xf numFmtId="0" fontId="0" fillId="0" borderId="0" xfId="0" applyFont="1" applyAlignment="1">
      <alignment horizontal="center"/>
    </xf>
    <xf numFmtId="0" fontId="12" fillId="0" borderId="0" xfId="0" applyFont="1" applyBorder="1" applyAlignment="1">
      <alignment horizontal="center" vertical="center"/>
    </xf>
    <xf numFmtId="0" fontId="0" fillId="0" borderId="0" xfId="0" applyBorder="1" applyAlignment="1">
      <alignment/>
    </xf>
    <xf numFmtId="0" fontId="0" fillId="0" borderId="0" xfId="0" applyBorder="1" applyAlignment="1">
      <alignment wrapText="1"/>
    </xf>
    <xf numFmtId="0" fontId="1" fillId="0" borderId="0" xfId="0" applyFont="1" applyBorder="1" applyAlignment="1">
      <alignment horizontal="center" vertical="center"/>
    </xf>
    <xf numFmtId="0" fontId="0" fillId="0" borderId="1" xfId="0" applyFont="1" applyBorder="1" applyAlignment="1" applyProtection="1">
      <alignment/>
      <protection locked="0"/>
    </xf>
    <xf numFmtId="0" fontId="0" fillId="0" borderId="3" xfId="0" applyBorder="1" applyAlignment="1" applyProtection="1">
      <alignment/>
      <protection locked="0"/>
    </xf>
    <xf numFmtId="0" fontId="0" fillId="0" borderId="0" xfId="0" applyAlignment="1">
      <alignment/>
    </xf>
    <xf numFmtId="0" fontId="0" fillId="0" borderId="8" xfId="0" applyBorder="1" applyAlignment="1">
      <alignment/>
    </xf>
    <xf numFmtId="0" fontId="0" fillId="0" borderId="3" xfId="0" applyBorder="1" applyAlignment="1">
      <alignment/>
    </xf>
    <xf numFmtId="0" fontId="0" fillId="0" borderId="0" xfId="0" applyBorder="1" applyAlignment="1">
      <alignment/>
    </xf>
    <xf numFmtId="0" fontId="10" fillId="0" borderId="9" xfId="0" applyFont="1" applyBorder="1" applyAlignment="1" applyProtection="1">
      <alignment horizontal="center" vertical="center" wrapText="1"/>
      <protection locked="0"/>
    </xf>
    <xf numFmtId="0" fontId="0" fillId="0" borderId="10" xfId="0" applyBorder="1" applyAlignment="1">
      <alignment horizontal="center" vertical="center" wrapText="1"/>
    </xf>
    <xf numFmtId="0" fontId="6" fillId="0" borderId="9" xfId="0" applyFont="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0" fontId="3" fillId="0" borderId="0" xfId="0" applyFont="1" applyAlignment="1" applyProtection="1">
      <alignment wrapText="1"/>
      <protection locked="0"/>
    </xf>
    <xf numFmtId="0" fontId="0" fillId="0" borderId="0" xfId="0" applyAlignment="1">
      <alignment wrapText="1"/>
    </xf>
    <xf numFmtId="0" fontId="5" fillId="0" borderId="1" xfId="0" applyFont="1" applyFill="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protection locked="0"/>
    </xf>
    <xf numFmtId="0" fontId="5" fillId="0" borderId="5" xfId="0" applyFont="1" applyFill="1" applyBorder="1" applyAlignment="1" applyProtection="1">
      <alignment horizontal="center" vertical="center" wrapText="1"/>
      <protection locked="0"/>
    </xf>
    <xf numFmtId="0" fontId="5" fillId="0" borderId="11" xfId="0" applyFont="1" applyFill="1" applyBorder="1" applyAlignment="1" applyProtection="1">
      <alignment horizontal="center" vertical="center" wrapText="1"/>
      <protection locked="0"/>
    </xf>
    <xf numFmtId="0" fontId="6" fillId="0" borderId="9" xfId="0" applyFont="1" applyBorder="1" applyAlignment="1" applyProtection="1">
      <alignment/>
      <protection locked="0"/>
    </xf>
    <xf numFmtId="0" fontId="6" fillId="0" borderId="12" xfId="0" applyFont="1" applyBorder="1" applyAlignment="1">
      <alignment/>
    </xf>
    <xf numFmtId="0" fontId="6" fillId="0" borderId="10" xfId="0" applyFont="1" applyBorder="1" applyAlignment="1">
      <alignment/>
    </xf>
    <xf numFmtId="0" fontId="6" fillId="0" borderId="2" xfId="0" applyFont="1" applyBorder="1" applyAlignment="1" applyProtection="1">
      <alignment/>
      <protection locked="0"/>
    </xf>
    <xf numFmtId="0" fontId="6" fillId="0" borderId="13" xfId="0" applyFont="1" applyBorder="1" applyAlignment="1" applyProtection="1">
      <alignment/>
      <protection locked="0"/>
    </xf>
    <xf numFmtId="0" fontId="6" fillId="0" borderId="6" xfId="0" applyFont="1" applyBorder="1" applyAlignment="1" applyProtection="1">
      <alignment/>
      <protection locked="0"/>
    </xf>
    <xf numFmtId="0" fontId="5" fillId="0" borderId="9"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3" fillId="0" borderId="0" xfId="0" applyFont="1" applyBorder="1" applyAlignment="1" applyProtection="1">
      <alignment wrapText="1"/>
      <protection locked="0"/>
    </xf>
    <xf numFmtId="0" fontId="3" fillId="0" borderId="0" xfId="0" applyFont="1" applyBorder="1" applyAlignment="1">
      <alignment wrapText="1"/>
    </xf>
    <xf numFmtId="0" fontId="3" fillId="0" borderId="13" xfId="0" applyFont="1" applyBorder="1" applyAlignment="1">
      <alignment wrapText="1"/>
    </xf>
    <xf numFmtId="0" fontId="0" fillId="0" borderId="1" xfId="0" applyFont="1" applyFill="1" applyBorder="1" applyAlignment="1" applyProtection="1">
      <alignment horizontal="center" vertical="center" wrapText="1"/>
      <protection locked="0"/>
    </xf>
    <xf numFmtId="0" fontId="0" fillId="0" borderId="5" xfId="0" applyFont="1" applyBorder="1" applyAlignment="1" applyProtection="1">
      <alignment horizontal="center" vertical="center" wrapText="1"/>
      <protection locked="0"/>
    </xf>
    <xf numFmtId="0" fontId="0" fillId="0" borderId="11" xfId="0" applyFont="1" applyBorder="1" applyAlignment="1" applyProtection="1">
      <alignment horizontal="center" vertical="center" wrapText="1"/>
      <protection locked="0"/>
    </xf>
    <xf numFmtId="0" fontId="0" fillId="0" borderId="5" xfId="0"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wrapText="1"/>
      <protection locked="0"/>
    </xf>
    <xf numFmtId="0" fontId="5" fillId="0" borderId="0" xfId="0" applyFont="1" applyBorder="1" applyAlignment="1" applyProtection="1">
      <alignment horizontal="center" wrapText="1"/>
      <protection locked="0"/>
    </xf>
    <xf numFmtId="0" fontId="5" fillId="0" borderId="0" xfId="0" applyFont="1" applyBorder="1" applyAlignment="1">
      <alignment horizontal="center" wrapText="1"/>
    </xf>
    <xf numFmtId="0" fontId="5" fillId="0" borderId="9" xfId="0" applyFont="1" applyBorder="1" applyAlignment="1" applyProtection="1">
      <alignment horizontal="center" vertical="center"/>
      <protection locked="0"/>
    </xf>
    <xf numFmtId="0" fontId="5" fillId="0" borderId="12" xfId="0" applyFont="1" applyBorder="1" applyAlignment="1">
      <alignment horizontal="center" vertical="center"/>
    </xf>
    <xf numFmtId="0" fontId="5" fillId="0" borderId="10" xfId="0" applyFont="1" applyBorder="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3"/>
  </sheetPr>
  <dimension ref="A1:T93"/>
  <sheetViews>
    <sheetView tabSelected="1" view="pageBreakPreview" zoomScale="75" zoomScaleNormal="75" zoomScaleSheetLayoutView="75" workbookViewId="0" topLeftCell="A51">
      <selection activeCell="B71" sqref="B71"/>
    </sheetView>
  </sheetViews>
  <sheetFormatPr defaultColWidth="11.421875" defaultRowHeight="12.75"/>
  <cols>
    <col min="1" max="1" width="13.140625" style="3" customWidth="1"/>
    <col min="2" max="2" width="47.421875" style="3" customWidth="1"/>
    <col min="3" max="3" width="14.7109375" style="3" customWidth="1"/>
    <col min="4" max="4" width="18.28125" style="3" customWidth="1"/>
    <col min="5" max="5" width="13.140625" style="5" customWidth="1"/>
    <col min="6" max="6" width="14.8515625" style="3" customWidth="1"/>
    <col min="7" max="7" width="15.421875" style="3" customWidth="1"/>
    <col min="8" max="8" width="9.7109375" style="3" customWidth="1"/>
    <col min="9" max="9" width="16.8515625" style="3" customWidth="1"/>
    <col min="10" max="10" width="12.7109375" style="3" customWidth="1"/>
    <col min="11" max="11" width="8.00390625" style="3" customWidth="1"/>
    <col min="12" max="12" width="11.140625" style="3" customWidth="1"/>
    <col min="13" max="13" width="13.421875" style="3" customWidth="1"/>
    <col min="14" max="14" width="10.00390625" style="3" customWidth="1"/>
    <col min="15" max="15" width="7.28125" style="3" customWidth="1"/>
    <col min="16" max="16" width="7.8515625" style="3" customWidth="1"/>
    <col min="17" max="17" width="12.8515625" style="3" customWidth="1"/>
    <col min="18" max="16384" width="11.421875" style="3" customWidth="1"/>
  </cols>
  <sheetData>
    <row r="1" spans="1:16" ht="20.25">
      <c r="A1" s="9"/>
      <c r="B1" s="102" t="s">
        <v>489</v>
      </c>
      <c r="C1" s="103"/>
      <c r="D1" s="103"/>
      <c r="E1" s="103"/>
      <c r="F1" s="103"/>
      <c r="G1" s="103"/>
      <c r="H1" s="103"/>
      <c r="I1" s="104"/>
      <c r="J1" s="6"/>
      <c r="K1" s="6"/>
      <c r="L1" s="6"/>
      <c r="M1" s="6"/>
      <c r="N1" s="6"/>
      <c r="O1" s="6"/>
      <c r="P1" s="6"/>
    </row>
    <row r="2" spans="1:16" s="4" customFormat="1" ht="20.25">
      <c r="A2" s="80" t="s">
        <v>8</v>
      </c>
      <c r="B2" s="80" t="s">
        <v>11</v>
      </c>
      <c r="C2" s="80" t="s">
        <v>4</v>
      </c>
      <c r="D2" s="79" t="s">
        <v>437</v>
      </c>
      <c r="E2" s="82" t="s">
        <v>5</v>
      </c>
      <c r="F2" s="79" t="s">
        <v>0</v>
      </c>
      <c r="G2" s="79" t="s">
        <v>6</v>
      </c>
      <c r="H2" s="90" t="s">
        <v>438</v>
      </c>
      <c r="I2" s="91"/>
      <c r="J2" s="23"/>
      <c r="K2" s="95" t="s">
        <v>7</v>
      </c>
      <c r="L2" s="96" t="s">
        <v>32</v>
      </c>
      <c r="M2" s="98" t="s">
        <v>406</v>
      </c>
      <c r="N2" s="98" t="s">
        <v>33</v>
      </c>
      <c r="O2" s="98" t="s">
        <v>34</v>
      </c>
      <c r="P2" s="98" t="s">
        <v>35</v>
      </c>
    </row>
    <row r="3" spans="1:16" s="4" customFormat="1" ht="25.5">
      <c r="A3" s="80"/>
      <c r="B3" s="80" t="s">
        <v>0</v>
      </c>
      <c r="C3" s="80" t="s">
        <v>4</v>
      </c>
      <c r="D3" s="79" t="s">
        <v>5</v>
      </c>
      <c r="E3" s="83"/>
      <c r="F3" s="79" t="s">
        <v>0</v>
      </c>
      <c r="G3" s="79" t="s">
        <v>6</v>
      </c>
      <c r="H3" s="11" t="s">
        <v>4</v>
      </c>
      <c r="I3" s="11" t="s">
        <v>8</v>
      </c>
      <c r="J3" s="23" t="s">
        <v>94</v>
      </c>
      <c r="K3" s="95"/>
      <c r="L3" s="97"/>
      <c r="M3" s="99"/>
      <c r="N3" s="99"/>
      <c r="O3" s="99"/>
      <c r="P3" s="99"/>
    </row>
    <row r="4" spans="1:16" s="16" customFormat="1" ht="20.25">
      <c r="A4" s="12">
        <v>0</v>
      </c>
      <c r="B4" s="13" t="s">
        <v>1</v>
      </c>
      <c r="C4" s="22"/>
      <c r="D4" s="12"/>
      <c r="E4" s="14"/>
      <c r="F4" s="14"/>
      <c r="G4" s="14"/>
      <c r="H4" s="67"/>
      <c r="I4" s="14"/>
      <c r="J4" s="15"/>
      <c r="K4" s="15"/>
      <c r="L4" s="15">
        <f>IF(ISBLANK(C4),0,VLOOKUP(C4,infanterie!$A$2:$C$9,3,FALSE))</f>
        <v>0</v>
      </c>
      <c r="M4" s="15">
        <f>IF(ISBLANK(D4),0,VLOOKUP(D4,modificateurs!$A$2:$C$10,3,FALSE))</f>
        <v>0</v>
      </c>
      <c r="N4" s="15">
        <f>IF(ISBLANK(E4),0,VLOOKUP(E4,modificateurs!$A$2:$C$10,3,FALSE))</f>
        <v>0</v>
      </c>
      <c r="O4" s="15">
        <f>IF(ISBLANK(F4),0,VLOOKUP(F4,modificateurs!$A$2:$C$10,3,FALSE))</f>
        <v>0</v>
      </c>
      <c r="P4" s="15">
        <f>IF(ISBLANK(G4),0,VLOOKUP(G4,modificateurs!$A$2:$C$10,3,FALSE))</f>
        <v>0</v>
      </c>
    </row>
    <row r="5" spans="1:16" s="16" customFormat="1" ht="20.25">
      <c r="A5" s="12">
        <v>0</v>
      </c>
      <c r="B5" s="13" t="s">
        <v>581</v>
      </c>
      <c r="C5" s="22"/>
      <c r="D5" s="12"/>
      <c r="E5" s="14"/>
      <c r="F5" s="14"/>
      <c r="G5" s="14"/>
      <c r="H5" s="67"/>
      <c r="I5" s="14"/>
      <c r="J5" s="15"/>
      <c r="K5" s="15"/>
      <c r="L5" s="15">
        <f>IF(ISBLANK(C5),0,VLOOKUP(C5,infanterie!$A$2:$C$9,3,FALSE))</f>
        <v>0</v>
      </c>
      <c r="M5" s="15">
        <f>IF(ISBLANK(D5),0,VLOOKUP(D5,modificateurs!$A$2:$C$10,3,FALSE))</f>
        <v>0</v>
      </c>
      <c r="N5" s="15">
        <f>IF(ISBLANK(E5),0,VLOOKUP(E5,modificateurs!$A$2:$C$10,3,FALSE))</f>
        <v>0</v>
      </c>
      <c r="O5" s="15">
        <f>IF(ISBLANK(F5),0,VLOOKUP(F5,modificateurs!$A$2:$C$10,3,FALSE))</f>
        <v>0</v>
      </c>
      <c r="P5" s="15">
        <f>IF(ISBLANK(G5),0,VLOOKUP(G5,modificateurs!$A$2:$C$10,3,FALSE))</f>
        <v>0</v>
      </c>
    </row>
    <row r="6" spans="1:16" s="16" customFormat="1" ht="20.25">
      <c r="A6" s="12">
        <v>0</v>
      </c>
      <c r="B6" s="13" t="s">
        <v>96</v>
      </c>
      <c r="C6" s="22"/>
      <c r="D6" s="12"/>
      <c r="E6" s="14"/>
      <c r="F6" s="14"/>
      <c r="G6" s="14"/>
      <c r="H6" s="67"/>
      <c r="I6" s="14"/>
      <c r="J6" s="15">
        <f>(IF(ISBLANK(H6),0,VLOOKUP(H6,'équipements spéciaux'!$A$2:$C$14,3,FALSE)))*$I6</f>
        <v>0</v>
      </c>
      <c r="K6" s="15">
        <f>(L6+M6+N6+O6+P6)*A6</f>
        <v>0</v>
      </c>
      <c r="L6" s="15">
        <f>IF(ISBLANK(C6),0,VLOOKUP(C6,infanterie!$A$2:$C$9,3,FALSE))</f>
        <v>0</v>
      </c>
      <c r="M6" s="15">
        <f>IF(ISBLANK(D6),0,VLOOKUP(D6,modificateurs!$A$2:$C$10,3,FALSE))</f>
        <v>0</v>
      </c>
      <c r="N6" s="15">
        <f>IF(ISBLANK(E6),0,VLOOKUP(E6,modificateurs!$A$2:$C$10,3,FALSE))</f>
        <v>0</v>
      </c>
      <c r="O6" s="15">
        <f>IF(ISBLANK(F6),0,VLOOKUP(F6,modificateurs!$A$2:$C$10,3,FALSE))</f>
        <v>0</v>
      </c>
      <c r="P6" s="15">
        <f>IF(ISBLANK(G6),0,VLOOKUP(G6,modificateurs!$A$2:$C$10,3,FALSE))</f>
        <v>0</v>
      </c>
    </row>
    <row r="7" spans="1:16" s="16" customFormat="1" ht="20.25">
      <c r="A7" s="12">
        <v>0</v>
      </c>
      <c r="B7" s="13" t="s">
        <v>2</v>
      </c>
      <c r="C7" s="22"/>
      <c r="D7" s="12"/>
      <c r="E7" s="14"/>
      <c r="F7" s="14"/>
      <c r="G7" s="14"/>
      <c r="H7" s="67"/>
      <c r="I7" s="14"/>
      <c r="J7" s="15">
        <f>(IF(ISBLANK(H7),0,VLOOKUP(H7,'équipements spéciaux'!$A$2:$C$14,3,FALSE)))*$I7</f>
        <v>0</v>
      </c>
      <c r="K7" s="15">
        <f>(L7+M7+N7+O7+P7)*A7</f>
        <v>0</v>
      </c>
      <c r="L7" s="15">
        <f>IF(ISBLANK(C7),0,VLOOKUP(C7,infanterie!$A$2:$C$9,3,FALSE))</f>
        <v>0</v>
      </c>
      <c r="M7" s="15">
        <f>IF(ISBLANK(D7),0,VLOOKUP(D7,modificateurs!$A$2:$C$10,3,FALSE))</f>
        <v>0</v>
      </c>
      <c r="N7" s="15">
        <f>IF(ISBLANK(E7),0,VLOOKUP(E7,modificateurs!$A$2:$C$10,3,FALSE))</f>
        <v>0</v>
      </c>
      <c r="O7" s="15">
        <f>IF(ISBLANK(F7),0,VLOOKUP(F7,modificateurs!$A$2:$C$10,3,FALSE))</f>
        <v>0</v>
      </c>
      <c r="P7" s="15">
        <f>IF(ISBLANK(G7),0,VLOOKUP(G7,modificateurs!$A$2:$C$10,3,FALSE))</f>
        <v>0</v>
      </c>
    </row>
    <row r="8" spans="1:16" s="16" customFormat="1" ht="20.25">
      <c r="A8" s="12">
        <v>0</v>
      </c>
      <c r="B8" s="13" t="s">
        <v>3</v>
      </c>
      <c r="C8" s="22"/>
      <c r="D8" s="12"/>
      <c r="E8" s="14"/>
      <c r="F8" s="17"/>
      <c r="G8" s="14"/>
      <c r="H8" s="67"/>
      <c r="I8" s="14"/>
      <c r="J8" s="15">
        <f>(IF(ISBLANK(H8),0,VLOOKUP(H8,'équipements spéciaux'!$A$2:$C$14,3,FALSE)))*$I8</f>
        <v>0</v>
      </c>
      <c r="K8" s="15">
        <f>(L8+M8+N8+P8)*A8</f>
        <v>0</v>
      </c>
      <c r="L8" s="15">
        <f>IF(ISBLANK(C8),0,VLOOKUP(C8,infanterie!$A$2:$C$9,3,FALSE))</f>
        <v>0</v>
      </c>
      <c r="M8" s="15">
        <f>IF(ISBLANK(D8),0,VLOOKUP(D8,modificateurs!$A$2:$C$10,3,FALSE))</f>
        <v>0</v>
      </c>
      <c r="N8" s="15">
        <f>IF(ISBLANK(E8),0,VLOOKUP(E8,modificateurs!$A$2:$C$10,3,FALSE))</f>
        <v>0</v>
      </c>
      <c r="O8" s="18"/>
      <c r="P8" s="15">
        <f>IF(ISBLANK(G8),0,VLOOKUP(G8,modificateurs!$A$2:$C$10,3,FALSE))</f>
        <v>0</v>
      </c>
    </row>
    <row r="9" spans="1:16" s="16" customFormat="1" ht="20.25">
      <c r="A9" s="12">
        <v>0</v>
      </c>
      <c r="B9" s="13" t="s">
        <v>3</v>
      </c>
      <c r="C9" s="22"/>
      <c r="D9" s="12"/>
      <c r="E9" s="14"/>
      <c r="F9" s="19"/>
      <c r="G9" s="14"/>
      <c r="H9" s="67"/>
      <c r="I9" s="14"/>
      <c r="J9" s="15">
        <f>(IF(ISBLANK(H9),0,VLOOKUP(H9,'équipements spéciaux'!$A$2:$C$14,3,FALSE)))*$I9</f>
        <v>0</v>
      </c>
      <c r="K9" s="15">
        <f aca="true" t="shared" si="0" ref="K9:K20">(L9+M9+N9+P9)*A9</f>
        <v>0</v>
      </c>
      <c r="L9" s="15">
        <f>IF(ISBLANK(C9),0,VLOOKUP(C9,infanterie!$A$2:$C$9,3,FALSE))</f>
        <v>0</v>
      </c>
      <c r="M9" s="15">
        <f>IF(ISBLANK(D9),0,VLOOKUP(D9,modificateurs!$A$2:$C$10,3,FALSE))</f>
        <v>0</v>
      </c>
      <c r="N9" s="15">
        <f>IF(ISBLANK(E9),0,VLOOKUP(E9,modificateurs!$A$2:$C$10,3,FALSE))</f>
        <v>0</v>
      </c>
      <c r="O9" s="18"/>
      <c r="P9" s="15">
        <f>IF(ISBLANK(G9),0,VLOOKUP(G9,modificateurs!$A$2:$C$10,3,FALSE))</f>
        <v>0</v>
      </c>
    </row>
    <row r="10" spans="1:16" s="16" customFormat="1" ht="20.25">
      <c r="A10" s="12">
        <v>0</v>
      </c>
      <c r="B10" s="81" t="s">
        <v>9</v>
      </c>
      <c r="C10" s="22"/>
      <c r="D10" s="12"/>
      <c r="E10" s="14"/>
      <c r="F10" s="19"/>
      <c r="G10" s="14"/>
      <c r="H10" s="67"/>
      <c r="I10" s="14"/>
      <c r="J10" s="15">
        <f>(IF(ISBLANK(H10),0,VLOOKUP(H10,'équipements spéciaux'!$A$2:$C$14,3,FALSE)))*$I10</f>
        <v>0</v>
      </c>
      <c r="K10" s="15">
        <f>(L10+M10+N10+P10)*A10</f>
        <v>0</v>
      </c>
      <c r="L10" s="15">
        <f>IF(ISBLANK(C10),0,VLOOKUP(C10,'armes de soutien'!$A$2:$C$13,3,FALSE))</f>
        <v>0</v>
      </c>
      <c r="M10" s="15">
        <f>IF(ISBLANK(D10),0,VLOOKUP(D10,modificateurs!$A$2:$C$10,3,FALSE))</f>
        <v>0</v>
      </c>
      <c r="N10" s="15">
        <f>IF(ISBLANK(E10),0,VLOOKUP(E10,modificateurs!$A$2:$C$10,3,FALSE))</f>
        <v>0</v>
      </c>
      <c r="O10" s="18"/>
      <c r="P10" s="15">
        <f>IF(ISBLANK(G10),0,VLOOKUP(G10,modificateurs!$A$2:$C$10,3,FALSE))</f>
        <v>0</v>
      </c>
    </row>
    <row r="11" spans="1:16" s="16" customFormat="1" ht="20.25">
      <c r="A11" s="12">
        <v>0</v>
      </c>
      <c r="B11" s="81"/>
      <c r="C11" s="22"/>
      <c r="D11" s="12"/>
      <c r="E11" s="14"/>
      <c r="F11" s="19"/>
      <c r="G11" s="14"/>
      <c r="H11" s="67"/>
      <c r="I11" s="14"/>
      <c r="J11" s="15">
        <f>(IF(ISBLANK(H11),0,VLOOKUP(H11,'équipements spéciaux'!$A$2:$C$14,3,FALSE)))*$I11</f>
        <v>0</v>
      </c>
      <c r="K11" s="15">
        <f t="shared" si="0"/>
        <v>0</v>
      </c>
      <c r="L11" s="15">
        <f>IF(ISBLANK(C11),0,VLOOKUP(C11,'armes de soutien'!$A$2:$C$13,3,FALSE))</f>
        <v>0</v>
      </c>
      <c r="M11" s="15">
        <f>IF(ISBLANK(D11),0,VLOOKUP(D11,modificateurs!$A$2:$C$10,3,FALSE))</f>
        <v>0</v>
      </c>
      <c r="N11" s="15">
        <f>IF(ISBLANK(E11),0,VLOOKUP(E11,modificateurs!$A$2:$C$10,3,FALSE))</f>
        <v>0</v>
      </c>
      <c r="O11" s="18"/>
      <c r="P11" s="15">
        <f>IF(ISBLANK(G11),0,VLOOKUP(G11,modificateurs!$A$2:$C$10,3,FALSE))</f>
        <v>0</v>
      </c>
    </row>
    <row r="12" spans="1:16" s="16" customFormat="1" ht="20.25">
      <c r="A12" s="12">
        <v>0</v>
      </c>
      <c r="B12" s="81"/>
      <c r="C12" s="22"/>
      <c r="D12" s="12"/>
      <c r="E12" s="14"/>
      <c r="F12" s="19"/>
      <c r="G12" s="14"/>
      <c r="H12" s="67"/>
      <c r="I12" s="14"/>
      <c r="J12" s="15">
        <f>(IF(ISBLANK(H12),0,VLOOKUP(H12,'équipements spéciaux'!$A$2:$C$14,3,FALSE)))*$I12</f>
        <v>0</v>
      </c>
      <c r="K12" s="15">
        <f>(L12+M12+N12+P12)*A12</f>
        <v>0</v>
      </c>
      <c r="L12" s="15">
        <f>IF(ISBLANK(C12),0,VLOOKUP(C12,'armes de soutien'!$A$2:$C$13,3,FALSE))</f>
        <v>0</v>
      </c>
      <c r="M12" s="15">
        <f>IF(ISBLANK(D12),0,VLOOKUP(D12,modificateurs!$A$2:$C$10,3,FALSE))</f>
        <v>0</v>
      </c>
      <c r="N12" s="15">
        <f>IF(ISBLANK(E12),0,VLOOKUP(E12,modificateurs!$A$2:$C$10,3,FALSE))</f>
        <v>0</v>
      </c>
      <c r="O12" s="18"/>
      <c r="P12" s="15">
        <f>IF(ISBLANK(G12),0,VLOOKUP(G12,modificateurs!$A$2:$C$10,3,FALSE))</f>
        <v>0</v>
      </c>
    </row>
    <row r="13" spans="1:16" s="16" customFormat="1" ht="20.25">
      <c r="A13" s="12">
        <v>0</v>
      </c>
      <c r="B13" s="81"/>
      <c r="C13" s="22"/>
      <c r="D13" s="12"/>
      <c r="E13" s="14"/>
      <c r="F13" s="19"/>
      <c r="G13" s="14"/>
      <c r="H13" s="67"/>
      <c r="I13" s="14"/>
      <c r="J13" s="15">
        <f>(IF(ISBLANK(H13),0,VLOOKUP(H13,'équipements spéciaux'!$A$2:$C$14,3,FALSE)))*$I13</f>
        <v>0</v>
      </c>
      <c r="K13" s="15">
        <f t="shared" si="0"/>
        <v>0</v>
      </c>
      <c r="L13" s="15">
        <f>IF(ISBLANK(C13),0,VLOOKUP(C13,'armes de soutien'!$A$2:$C$13,3,FALSE))</f>
        <v>0</v>
      </c>
      <c r="M13" s="15">
        <f>IF(ISBLANK(D13),0,VLOOKUP(D13,modificateurs!$A$2:$C$10,3,FALSE))</f>
        <v>0</v>
      </c>
      <c r="N13" s="15">
        <f>IF(ISBLANK(E13),0,VLOOKUP(E13,modificateurs!$A$2:$C$10,3,FALSE))</f>
        <v>0</v>
      </c>
      <c r="O13" s="18"/>
      <c r="P13" s="15">
        <f>IF(ISBLANK(G13),0,VLOOKUP(G13,modificateurs!$A$2:$C$10,3,FALSE))</f>
        <v>0</v>
      </c>
    </row>
    <row r="14" spans="1:16" s="16" customFormat="1" ht="20.25">
      <c r="A14" s="12">
        <v>0</v>
      </c>
      <c r="B14" s="81"/>
      <c r="C14" s="22"/>
      <c r="D14" s="12"/>
      <c r="E14" s="14"/>
      <c r="F14" s="19"/>
      <c r="G14" s="14"/>
      <c r="H14" s="67"/>
      <c r="I14" s="14"/>
      <c r="J14" s="15">
        <f>(IF(ISBLANK(H14),0,VLOOKUP(H14,'équipements spéciaux'!$A$2:$C$14,3,FALSE)))*$I14</f>
        <v>0</v>
      </c>
      <c r="K14" s="15">
        <f t="shared" si="0"/>
        <v>0</v>
      </c>
      <c r="L14" s="15">
        <f>IF(ISBLANK(C14),0,VLOOKUP(C14,'armes de soutien'!$A$2:$C$13,3,FALSE))</f>
        <v>0</v>
      </c>
      <c r="M14" s="15">
        <f>IF(ISBLANK(D14),0,VLOOKUP(D14,modificateurs!$A$2:$C$10,3,FALSE))</f>
        <v>0</v>
      </c>
      <c r="N14" s="15">
        <f>IF(ISBLANK(E14),0,VLOOKUP(E14,modificateurs!$A$2:$C$10,3,FALSE))</f>
        <v>0</v>
      </c>
      <c r="O14" s="18"/>
      <c r="P14" s="15">
        <f>IF(ISBLANK(G14),0,VLOOKUP(G14,modificateurs!$A$2:$C$10,3,FALSE))</f>
        <v>0</v>
      </c>
    </row>
    <row r="15" spans="1:16" s="16" customFormat="1" ht="20.25">
      <c r="A15" s="12">
        <v>0</v>
      </c>
      <c r="B15" s="81"/>
      <c r="C15" s="22"/>
      <c r="D15" s="12"/>
      <c r="E15" s="14"/>
      <c r="F15" s="19"/>
      <c r="G15" s="14"/>
      <c r="H15" s="67"/>
      <c r="I15" s="14"/>
      <c r="J15" s="15">
        <f>(IF(ISBLANK(H15),0,VLOOKUP(H15,'équipements spéciaux'!$A$2:$C$14,3,FALSE)))*$I15</f>
        <v>0</v>
      </c>
      <c r="K15" s="15">
        <f t="shared" si="0"/>
        <v>0</v>
      </c>
      <c r="L15" s="15">
        <f>IF(ISBLANK(C15),0,VLOOKUP(C15,'armes de soutien'!$A$2:$C$13,3,FALSE))</f>
        <v>0</v>
      </c>
      <c r="M15" s="15">
        <f>IF(ISBLANK(D15),0,VLOOKUP(D15,modificateurs!$A$2:$C$10,3,FALSE))</f>
        <v>0</v>
      </c>
      <c r="N15" s="15">
        <f>IF(ISBLANK(E15),0,VLOOKUP(E15,modificateurs!$A$2:$C$10,3,FALSE))</f>
        <v>0</v>
      </c>
      <c r="O15" s="18"/>
      <c r="P15" s="15">
        <f>IF(ISBLANK(G15),0,VLOOKUP(G15,modificateurs!$A$2:$C$10,3,FALSE))</f>
        <v>0</v>
      </c>
    </row>
    <row r="16" spans="1:16" s="16" customFormat="1" ht="20.25">
      <c r="A16" s="12">
        <v>0</v>
      </c>
      <c r="B16" s="81"/>
      <c r="C16" s="22"/>
      <c r="D16" s="12"/>
      <c r="E16" s="14"/>
      <c r="F16" s="19"/>
      <c r="G16" s="14"/>
      <c r="H16" s="67"/>
      <c r="I16" s="14"/>
      <c r="J16" s="15">
        <f>(IF(ISBLANK(H16),0,VLOOKUP(H16,'équipements spéciaux'!$A$2:$C$14,3,FALSE)))*$I16</f>
        <v>0</v>
      </c>
      <c r="K16" s="15">
        <f t="shared" si="0"/>
        <v>0</v>
      </c>
      <c r="L16" s="15">
        <f>IF(ISBLANK(C16),0,VLOOKUP(C16,'armes de soutien'!$A$2:$C$13,3,FALSE))</f>
        <v>0</v>
      </c>
      <c r="M16" s="15">
        <f>IF(ISBLANK(D16),0,VLOOKUP(D16,modificateurs!$A$2:$C$10,3,FALSE))</f>
        <v>0</v>
      </c>
      <c r="N16" s="15">
        <f>IF(ISBLANK(E16),0,VLOOKUP(E16,modificateurs!$A$2:$C$10,3,FALSE))</f>
        <v>0</v>
      </c>
      <c r="O16" s="18"/>
      <c r="P16" s="15">
        <f>IF(ISBLANK(G16),0,VLOOKUP(G16,modificateurs!$A$2:$C$10,3,FALSE))</f>
        <v>0</v>
      </c>
    </row>
    <row r="17" spans="1:16" s="16" customFormat="1" ht="20.25">
      <c r="A17" s="12">
        <v>0</v>
      </c>
      <c r="B17" s="81"/>
      <c r="C17" s="22"/>
      <c r="D17" s="12"/>
      <c r="E17" s="14"/>
      <c r="F17" s="19"/>
      <c r="G17" s="14"/>
      <c r="H17" s="67"/>
      <c r="I17" s="14"/>
      <c r="J17" s="15">
        <f>(IF(ISBLANK(H17),0,VLOOKUP(H17,'équipements spéciaux'!$A$2:$C$14,3,FALSE)))*$I17</f>
        <v>0</v>
      </c>
      <c r="K17" s="15">
        <f t="shared" si="0"/>
        <v>0</v>
      </c>
      <c r="L17" s="15">
        <f>IF(ISBLANK(C17),0,VLOOKUP(C17,'armes de soutien'!$A$2:$C$13,3,FALSE))</f>
        <v>0</v>
      </c>
      <c r="M17" s="15">
        <f>IF(ISBLANK(D17),0,VLOOKUP(D17,modificateurs!$A$2:$C$10,3,FALSE))</f>
        <v>0</v>
      </c>
      <c r="N17" s="15">
        <f>IF(ISBLANK(E17),0,VLOOKUP(E17,modificateurs!$A$2:$C$10,3,FALSE))</f>
        <v>0</v>
      </c>
      <c r="O17" s="18"/>
      <c r="P17" s="15">
        <f>IF(ISBLANK(G17),0,VLOOKUP(G17,modificateurs!$A$2:$C$10,3,FALSE))</f>
        <v>0</v>
      </c>
    </row>
    <row r="18" spans="1:16" s="16" customFormat="1" ht="20.25">
      <c r="A18" s="12">
        <v>0</v>
      </c>
      <c r="B18" s="81"/>
      <c r="C18" s="22"/>
      <c r="D18" s="12"/>
      <c r="E18" s="14"/>
      <c r="F18" s="19"/>
      <c r="G18" s="14"/>
      <c r="H18" s="67"/>
      <c r="I18" s="14"/>
      <c r="J18" s="15">
        <f>(IF(ISBLANK(H18),0,VLOOKUP(H18,'équipements spéciaux'!$A$2:$C$14,3,FALSE)))*$I18</f>
        <v>0</v>
      </c>
      <c r="K18" s="15">
        <f t="shared" si="0"/>
        <v>0</v>
      </c>
      <c r="L18" s="15">
        <f>IF(ISBLANK(C18),0,VLOOKUP(C18,'armes de soutien'!$A$2:$C$13,3,FALSE))</f>
        <v>0</v>
      </c>
      <c r="M18" s="15">
        <f>IF(ISBLANK(D18),0,VLOOKUP(D18,modificateurs!$A$2:$C$10,3,FALSE))</f>
        <v>0</v>
      </c>
      <c r="N18" s="15">
        <f>IF(ISBLANK(E18),0,VLOOKUP(E18,modificateurs!$A$2:$C$10,3,FALSE))</f>
        <v>0</v>
      </c>
      <c r="O18" s="18"/>
      <c r="P18" s="15">
        <f>IF(ISBLANK(G18),0,VLOOKUP(G18,modificateurs!$A$2:$C$10,3,FALSE))</f>
        <v>0</v>
      </c>
    </row>
    <row r="19" spans="1:16" s="16" customFormat="1" ht="20.25">
      <c r="A19" s="12">
        <v>0</v>
      </c>
      <c r="B19" s="81"/>
      <c r="C19" s="22"/>
      <c r="D19" s="12"/>
      <c r="E19" s="14"/>
      <c r="F19" s="19"/>
      <c r="G19" s="14"/>
      <c r="H19" s="67"/>
      <c r="I19" s="14"/>
      <c r="J19" s="15">
        <f>(IF(ISBLANK(H19),0,VLOOKUP(H19,'équipements spéciaux'!$A$2:$C$14,3,FALSE)))*$I19</f>
        <v>0</v>
      </c>
      <c r="K19" s="15">
        <f t="shared" si="0"/>
        <v>0</v>
      </c>
      <c r="L19" s="15">
        <f>IF(ISBLANK(C19),0,VLOOKUP(C19,'armes de soutien'!$A$2:$C$13,3,FALSE))</f>
        <v>0</v>
      </c>
      <c r="M19" s="15">
        <f>IF(ISBLANK(D19),0,VLOOKUP(D19,modificateurs!$A$2:$C$10,3,FALSE))</f>
        <v>0</v>
      </c>
      <c r="N19" s="15">
        <f>IF(ISBLANK(E19),0,VLOOKUP(E19,modificateurs!$A$2:$C$10,3,FALSE))</f>
        <v>0</v>
      </c>
      <c r="O19" s="18"/>
      <c r="P19" s="15">
        <f>IF(ISBLANK(G19),0,VLOOKUP(G19,modificateurs!$A$2:$C$10,3,FALSE))</f>
        <v>0</v>
      </c>
    </row>
    <row r="20" spans="1:16" s="16" customFormat="1" ht="20.25">
      <c r="A20" s="12">
        <v>0</v>
      </c>
      <c r="B20" s="81"/>
      <c r="C20" s="22"/>
      <c r="D20" s="12"/>
      <c r="E20" s="14"/>
      <c r="F20" s="20"/>
      <c r="G20" s="14"/>
      <c r="H20" s="67"/>
      <c r="I20" s="14"/>
      <c r="J20" s="15">
        <f>(IF(ISBLANK(H20),0,VLOOKUP(H20,'équipements spéciaux'!$A$2:$C$14,3,FALSE)))*$I20</f>
        <v>0</v>
      </c>
      <c r="K20" s="15">
        <f t="shared" si="0"/>
        <v>0</v>
      </c>
      <c r="L20" s="15">
        <f>IF(ISBLANK(C20),0,VLOOKUP(C20,'armes de soutien'!$A$2:$C$13,3,FALSE))</f>
        <v>0</v>
      </c>
      <c r="M20" s="15">
        <f>IF(ISBLANK(D20),0,VLOOKUP(D20,modificateurs!$A$2:$C$10,3,FALSE))</f>
        <v>0</v>
      </c>
      <c r="N20" s="15">
        <f>IF(ISBLANK(E20),0,VLOOKUP(E20,modificateurs!$A$2:$C$10,3,FALSE))</f>
        <v>0</v>
      </c>
      <c r="O20" s="18"/>
      <c r="P20" s="21">
        <f>IF(ISBLANK(G20),0,VLOOKUP(G20,modificateurs!$A$2:$C$10,3,FALSE))</f>
        <v>0</v>
      </c>
    </row>
    <row r="21" spans="1:16" s="16" customFormat="1" ht="20.25">
      <c r="A21" s="87"/>
      <c r="B21" s="88"/>
      <c r="C21" s="88"/>
      <c r="D21" s="88"/>
      <c r="E21" s="88"/>
      <c r="F21" s="88"/>
      <c r="G21" s="89"/>
      <c r="H21" s="15" t="s">
        <v>10</v>
      </c>
      <c r="I21" s="15">
        <f>SUM(K4:K20)+SUM(J4:J20)</f>
        <v>0</v>
      </c>
      <c r="J21" s="84"/>
      <c r="K21" s="85"/>
      <c r="L21" s="85"/>
      <c r="M21" s="85"/>
      <c r="N21" s="85"/>
      <c r="O21" s="85"/>
      <c r="P21" s="86"/>
    </row>
    <row r="22" spans="1:20" ht="30.75" customHeight="1">
      <c r="A22" s="7"/>
      <c r="B22" s="92" t="s">
        <v>98</v>
      </c>
      <c r="C22" s="93"/>
      <c r="D22" s="93"/>
      <c r="E22" s="93"/>
      <c r="F22" s="93"/>
      <c r="G22" s="93"/>
      <c r="H22" s="94"/>
      <c r="I22" s="94"/>
      <c r="J22" s="7"/>
      <c r="K22" s="7"/>
      <c r="L22" s="7"/>
      <c r="M22" s="7"/>
      <c r="N22" s="7"/>
      <c r="O22" s="7"/>
      <c r="P22" s="7"/>
      <c r="Q22" s="7"/>
      <c r="R22" s="7"/>
      <c r="S22" s="7"/>
      <c r="T22" s="7"/>
    </row>
    <row r="23" spans="1:20" ht="26.25" customHeight="1">
      <c r="A23" s="7"/>
      <c r="B23" s="77" t="s">
        <v>99</v>
      </c>
      <c r="C23" s="78"/>
      <c r="D23" s="78"/>
      <c r="E23" s="78"/>
      <c r="F23" s="78"/>
      <c r="G23" s="78"/>
      <c r="H23" s="78"/>
      <c r="I23" s="78"/>
      <c r="J23" s="7"/>
      <c r="K23" s="7"/>
      <c r="L23" s="7"/>
      <c r="M23" s="7"/>
      <c r="N23" s="7"/>
      <c r="O23" s="7"/>
      <c r="P23" s="7"/>
      <c r="Q23" s="7"/>
      <c r="R23" s="7"/>
      <c r="S23" s="7"/>
      <c r="T23" s="7"/>
    </row>
    <row r="24" spans="1:20" ht="15">
      <c r="A24" s="7"/>
      <c r="B24" s="7"/>
      <c r="C24" s="7"/>
      <c r="D24" s="7"/>
      <c r="E24" s="8"/>
      <c r="F24" s="7"/>
      <c r="G24" s="7"/>
      <c r="H24" s="7"/>
      <c r="I24" s="7"/>
      <c r="J24" s="7"/>
      <c r="K24" s="7"/>
      <c r="L24" s="7"/>
      <c r="M24" s="7"/>
      <c r="N24" s="7"/>
      <c r="O24" s="7"/>
      <c r="P24" s="7"/>
      <c r="Q24" s="7"/>
      <c r="R24" s="7"/>
      <c r="S24" s="7"/>
      <c r="T24" s="7"/>
    </row>
    <row r="25" spans="1:20" ht="15">
      <c r="A25" s="7"/>
      <c r="B25" s="7" t="s">
        <v>439</v>
      </c>
      <c r="C25" s="7"/>
      <c r="D25" s="7"/>
      <c r="E25" s="8"/>
      <c r="F25" s="7"/>
      <c r="G25" s="7"/>
      <c r="H25" s="7"/>
      <c r="I25" s="7"/>
      <c r="J25" s="7"/>
      <c r="K25" s="7"/>
      <c r="L25" s="7"/>
      <c r="M25" s="7"/>
      <c r="N25" s="7"/>
      <c r="O25" s="7"/>
      <c r="P25" s="7"/>
      <c r="Q25" s="7"/>
      <c r="R25" s="7"/>
      <c r="S25" s="7"/>
      <c r="T25" s="7"/>
    </row>
    <row r="26" spans="1:20" ht="15">
      <c r="A26" s="7"/>
      <c r="B26" s="7" t="s">
        <v>440</v>
      </c>
      <c r="C26" s="7"/>
      <c r="D26" s="7"/>
      <c r="E26" s="8"/>
      <c r="F26" s="7"/>
      <c r="G26" s="7"/>
      <c r="H26" s="7"/>
      <c r="I26" s="7"/>
      <c r="J26" s="7"/>
      <c r="K26" s="7"/>
      <c r="L26" s="7"/>
      <c r="M26" s="7"/>
      <c r="N26" s="7"/>
      <c r="O26" s="7"/>
      <c r="P26" s="7"/>
      <c r="Q26" s="7"/>
      <c r="R26" s="7"/>
      <c r="S26" s="7"/>
      <c r="T26" s="7"/>
    </row>
    <row r="27" spans="1:20" ht="15">
      <c r="A27" s="7"/>
      <c r="B27" s="7" t="s">
        <v>441</v>
      </c>
      <c r="C27" s="7"/>
      <c r="D27" s="7"/>
      <c r="E27" s="8"/>
      <c r="F27" s="7"/>
      <c r="G27" s="7"/>
      <c r="H27" s="7"/>
      <c r="I27" s="7"/>
      <c r="J27" s="7"/>
      <c r="K27" s="7"/>
      <c r="L27" s="7"/>
      <c r="M27" s="7"/>
      <c r="N27" s="7"/>
      <c r="O27" s="7"/>
      <c r="P27" s="7"/>
      <c r="Q27" s="7"/>
      <c r="R27" s="7"/>
      <c r="S27" s="7"/>
      <c r="T27" s="7"/>
    </row>
    <row r="28" spans="1:20" ht="15">
      <c r="A28" s="7"/>
      <c r="B28" s="7" t="s">
        <v>100</v>
      </c>
      <c r="C28" s="7"/>
      <c r="D28" s="7"/>
      <c r="E28" s="8"/>
      <c r="F28" s="7"/>
      <c r="G28" s="7"/>
      <c r="H28" s="7"/>
      <c r="I28" s="7"/>
      <c r="J28" s="7"/>
      <c r="K28" s="7"/>
      <c r="L28" s="7"/>
      <c r="M28" s="7"/>
      <c r="N28" s="7"/>
      <c r="O28" s="7"/>
      <c r="P28" s="7"/>
      <c r="Q28" s="7"/>
      <c r="R28" s="7"/>
      <c r="S28" s="7"/>
      <c r="T28" s="7"/>
    </row>
    <row r="29" spans="1:20" ht="15">
      <c r="A29" s="7"/>
      <c r="B29" s="7" t="s">
        <v>442</v>
      </c>
      <c r="C29" s="7"/>
      <c r="D29" s="7"/>
      <c r="E29" s="8"/>
      <c r="F29" s="7"/>
      <c r="G29" s="7"/>
      <c r="H29" s="7"/>
      <c r="I29" s="7"/>
      <c r="J29" s="7"/>
      <c r="K29" s="7"/>
      <c r="L29" s="7"/>
      <c r="M29" s="7"/>
      <c r="N29" s="7"/>
      <c r="O29" s="7"/>
      <c r="P29" s="7"/>
      <c r="Q29" s="7"/>
      <c r="R29" s="7"/>
      <c r="S29" s="7"/>
      <c r="T29" s="7"/>
    </row>
    <row r="31" spans="1:16" ht="15.75">
      <c r="A31" s="9"/>
      <c r="B31" s="9"/>
      <c r="C31" s="9"/>
      <c r="D31" s="10"/>
      <c r="E31" s="9"/>
      <c r="F31" s="9"/>
      <c r="G31" s="9"/>
      <c r="H31" s="9"/>
      <c r="I31" s="9"/>
      <c r="J31" s="6"/>
      <c r="K31" s="6"/>
      <c r="L31" s="6"/>
      <c r="M31" s="6"/>
      <c r="N31" s="6"/>
      <c r="O31" s="6"/>
      <c r="P31" s="6"/>
    </row>
    <row r="32" spans="1:16" ht="20.25">
      <c r="A32" s="80" t="s">
        <v>8</v>
      </c>
      <c r="B32" s="80" t="s">
        <v>11</v>
      </c>
      <c r="C32" s="80" t="s">
        <v>4</v>
      </c>
      <c r="D32" s="79" t="s">
        <v>437</v>
      </c>
      <c r="E32" s="82" t="s">
        <v>5</v>
      </c>
      <c r="F32" s="79" t="s">
        <v>0</v>
      </c>
      <c r="G32" s="79" t="s">
        <v>6</v>
      </c>
      <c r="H32" s="90" t="s">
        <v>438</v>
      </c>
      <c r="I32" s="91"/>
      <c r="J32" s="23"/>
      <c r="K32" s="95" t="s">
        <v>7</v>
      </c>
      <c r="L32" s="96" t="s">
        <v>32</v>
      </c>
      <c r="M32" s="98" t="s">
        <v>406</v>
      </c>
      <c r="N32" s="98" t="s">
        <v>33</v>
      </c>
      <c r="O32" s="98" t="s">
        <v>34</v>
      </c>
      <c r="P32" s="98" t="s">
        <v>35</v>
      </c>
    </row>
    <row r="33" spans="1:16" ht="25.5">
      <c r="A33" s="80"/>
      <c r="B33" s="80" t="s">
        <v>0</v>
      </c>
      <c r="C33" s="80" t="s">
        <v>4</v>
      </c>
      <c r="D33" s="79" t="s">
        <v>5</v>
      </c>
      <c r="E33" s="83"/>
      <c r="F33" s="79" t="s">
        <v>0</v>
      </c>
      <c r="G33" s="79" t="s">
        <v>6</v>
      </c>
      <c r="H33" s="11" t="s">
        <v>4</v>
      </c>
      <c r="I33" s="11" t="s">
        <v>8</v>
      </c>
      <c r="J33" s="23" t="s">
        <v>94</v>
      </c>
      <c r="K33" s="95"/>
      <c r="L33" s="97"/>
      <c r="M33" s="99"/>
      <c r="N33" s="99"/>
      <c r="O33" s="99"/>
      <c r="P33" s="99"/>
    </row>
    <row r="34" spans="1:16" ht="20.25">
      <c r="A34" s="12">
        <v>0</v>
      </c>
      <c r="B34" s="13" t="s">
        <v>1</v>
      </c>
      <c r="C34" s="22"/>
      <c r="D34" s="12"/>
      <c r="E34" s="14"/>
      <c r="F34" s="14"/>
      <c r="G34" s="14"/>
      <c r="H34" s="14"/>
      <c r="I34" s="14"/>
      <c r="J34" s="15">
        <f>(IF(ISBLANK(H34),0,VLOOKUP(H34,'équipements spéciaux'!$A$2:$C$13,3,FALSE)))*$I34</f>
        <v>0</v>
      </c>
      <c r="K34" s="15">
        <f>(L34+M34+N34+O34+P34)*A34</f>
        <v>0</v>
      </c>
      <c r="L34" s="15">
        <f>IF(ISBLANK(C34),0,VLOOKUP(C34,infanterie!$A$2:$C$9,3,FALSE))</f>
        <v>0</v>
      </c>
      <c r="M34" s="15">
        <f>IF(ISBLANK(D34),0,VLOOKUP(D34,modificateurs!$A$2:$C$10,3,FALSE))</f>
        <v>0</v>
      </c>
      <c r="N34" s="15">
        <f>IF(ISBLANK(E34),0,VLOOKUP(E34,modificateurs!$A$2:$C$10,3,FALSE))</f>
        <v>0</v>
      </c>
      <c r="O34" s="15">
        <f>IF(ISBLANK(F34),0,VLOOKUP(F34,modificateurs!$A$2:$C$10,3,FALSE))</f>
        <v>0</v>
      </c>
      <c r="P34" s="15">
        <f>IF(ISBLANK(G34),0,VLOOKUP(G34,modificateurs!$A$2:$C$10,3,FALSE))</f>
        <v>0</v>
      </c>
    </row>
    <row r="35" spans="1:16" ht="20.25">
      <c r="A35" s="12">
        <v>0</v>
      </c>
      <c r="B35" s="13" t="s">
        <v>581</v>
      </c>
      <c r="C35" s="22"/>
      <c r="D35" s="12"/>
      <c r="E35" s="14"/>
      <c r="F35" s="14"/>
      <c r="G35" s="14"/>
      <c r="H35" s="14"/>
      <c r="I35" s="14"/>
      <c r="J35" s="15">
        <f>(IF(ISBLANK(H35),0,VLOOKUP(H35,'équipements spéciaux'!$A$2:$C$13,3,FALSE)))*$I35</f>
        <v>0</v>
      </c>
      <c r="K35" s="15">
        <f>(L35+M35+N35+O35+P35)*A35</f>
        <v>0</v>
      </c>
      <c r="L35" s="15">
        <f>IF(ISBLANK(C35),0,VLOOKUP(C35,infanterie!$A$2:$C$9,3,FALSE))</f>
        <v>0</v>
      </c>
      <c r="M35" s="15">
        <f>IF(ISBLANK(D35),0,VLOOKUP(D35,modificateurs!$A$2:$C$10,3,FALSE))</f>
        <v>0</v>
      </c>
      <c r="N35" s="15">
        <f>IF(ISBLANK(E35),0,VLOOKUP(E35,modificateurs!$A$2:$C$10,3,FALSE))</f>
        <v>0</v>
      </c>
      <c r="O35" s="15">
        <f>IF(ISBLANK(F35),0,VLOOKUP(F35,modificateurs!$A$2:$C$10,3,FALSE))</f>
        <v>0</v>
      </c>
      <c r="P35" s="15">
        <f>IF(ISBLANK(G35),0,VLOOKUP(G35,modificateurs!$A$2:$C$10,3,FALSE))</f>
        <v>0</v>
      </c>
    </row>
    <row r="36" spans="1:16" ht="20.25">
      <c r="A36" s="12">
        <v>0</v>
      </c>
      <c r="B36" s="13" t="s">
        <v>96</v>
      </c>
      <c r="C36" s="22"/>
      <c r="D36" s="12"/>
      <c r="E36" s="14"/>
      <c r="F36" s="14"/>
      <c r="G36" s="14"/>
      <c r="H36" s="14"/>
      <c r="I36" s="14"/>
      <c r="J36" s="15">
        <f>(IF(ISBLANK(H36),0,VLOOKUP(H36,'équipements spéciaux'!$A$2:$C$13,3,FALSE)))*$I36</f>
        <v>0</v>
      </c>
      <c r="K36" s="15">
        <f>(L36+M36+N36+O36+P36)*A36</f>
        <v>0</v>
      </c>
      <c r="L36" s="15">
        <f>IF(ISBLANK(C36),0,VLOOKUP(C36,infanterie!$A$2:$C$9,3,FALSE))</f>
        <v>0</v>
      </c>
      <c r="M36" s="15">
        <f>IF(ISBLANK(D36),0,VLOOKUP(D36,modificateurs!$A$2:$C$10,3,FALSE))</f>
        <v>0</v>
      </c>
      <c r="N36" s="15">
        <f>IF(ISBLANK(E36),0,VLOOKUP(E36,modificateurs!$A$2:$C$10,3,FALSE))</f>
        <v>0</v>
      </c>
      <c r="O36" s="15">
        <f>IF(ISBLANK(F36),0,VLOOKUP(F36,modificateurs!$A$2:$C$10,3,FALSE))</f>
        <v>0</v>
      </c>
      <c r="P36" s="15">
        <f>IF(ISBLANK(G36),0,VLOOKUP(G36,modificateurs!$A$2:$C$10,3,FALSE))</f>
        <v>0</v>
      </c>
    </row>
    <row r="37" spans="1:16" ht="20.25">
      <c r="A37" s="12">
        <v>0</v>
      </c>
      <c r="B37" s="13" t="s">
        <v>2</v>
      </c>
      <c r="C37" s="22"/>
      <c r="D37" s="12"/>
      <c r="E37" s="14"/>
      <c r="F37" s="14"/>
      <c r="G37" s="14"/>
      <c r="H37" s="14"/>
      <c r="I37" s="14"/>
      <c r="J37" s="15">
        <f>(IF(ISBLANK(H37),0,VLOOKUP(H37,'équipements spéciaux'!$A$2:$C$13,3,FALSE)))*$I37</f>
        <v>0</v>
      </c>
      <c r="K37" s="15">
        <f>(L37+M37+N37+O37+P37)*A37</f>
        <v>0</v>
      </c>
      <c r="L37" s="15">
        <f>IF(ISBLANK(C37),0,VLOOKUP(C37,infanterie!$A$2:$C$9,3,FALSE))</f>
        <v>0</v>
      </c>
      <c r="M37" s="15">
        <f>IF(ISBLANK(D37),0,VLOOKUP(D37,modificateurs!$A$2:$C$10,3,FALSE))</f>
        <v>0</v>
      </c>
      <c r="N37" s="15">
        <f>IF(ISBLANK(E37),0,VLOOKUP(E37,modificateurs!$A$2:$C$10,3,FALSE))</f>
        <v>0</v>
      </c>
      <c r="O37" s="15">
        <f>IF(ISBLANK(F37),0,VLOOKUP(F37,modificateurs!$A$2:$C$10,3,FALSE))</f>
        <v>0</v>
      </c>
      <c r="P37" s="15">
        <f>IF(ISBLANK(G37),0,VLOOKUP(G37,modificateurs!$A$2:$C$10,3,FALSE))</f>
        <v>0</v>
      </c>
    </row>
    <row r="38" spans="1:16" ht="20.25">
      <c r="A38" s="12">
        <v>0</v>
      </c>
      <c r="B38" s="13" t="s">
        <v>3</v>
      </c>
      <c r="C38" s="22"/>
      <c r="D38" s="12"/>
      <c r="E38" s="14"/>
      <c r="F38" s="17"/>
      <c r="G38" s="14"/>
      <c r="H38" s="14"/>
      <c r="I38" s="14"/>
      <c r="J38" s="15">
        <f>(IF(ISBLANK(H38),0,VLOOKUP(H38,'équipements spéciaux'!$A$2:$C$13,3,FALSE)))*$I38</f>
        <v>0</v>
      </c>
      <c r="K38" s="15">
        <f>(L38+M38+N38+P38)*A38</f>
        <v>0</v>
      </c>
      <c r="L38" s="15">
        <f>IF(ISBLANK(C38),0,VLOOKUP(C38,infanterie!$A$2:$C$9,3,FALSE))</f>
        <v>0</v>
      </c>
      <c r="M38" s="15">
        <f>IF(ISBLANK(D38),0,VLOOKUP(D38,modificateurs!$A$2:$C$10,3,FALSE))</f>
        <v>0</v>
      </c>
      <c r="N38" s="15">
        <f>IF(ISBLANK(E38),0,VLOOKUP(E38,modificateurs!$A$2:$C$10,3,FALSE))</f>
        <v>0</v>
      </c>
      <c r="O38" s="18"/>
      <c r="P38" s="15">
        <f>IF(ISBLANK(G38),0,VLOOKUP(G38,modificateurs!$A$2:$C$10,3,FALSE))</f>
        <v>0</v>
      </c>
    </row>
    <row r="39" spans="1:16" ht="20.25">
      <c r="A39" s="12">
        <v>0</v>
      </c>
      <c r="B39" s="13" t="s">
        <v>3</v>
      </c>
      <c r="C39" s="22"/>
      <c r="D39" s="12"/>
      <c r="E39" s="14"/>
      <c r="F39" s="19"/>
      <c r="G39" s="14"/>
      <c r="H39" s="14"/>
      <c r="I39" s="14"/>
      <c r="J39" s="15">
        <f>(IF(ISBLANK(H39),0,VLOOKUP(H39,'équipements spéciaux'!$A$2:$C$13,3,FALSE)))*$I39</f>
        <v>0</v>
      </c>
      <c r="K39" s="15">
        <f>(L39+M39+N39+P39)*A39</f>
        <v>0</v>
      </c>
      <c r="L39" s="15">
        <f>IF(ISBLANK(C39),0,VLOOKUP(C39,infanterie!$A$2:$C$9,3,FALSE))</f>
        <v>0</v>
      </c>
      <c r="M39" s="15">
        <f>IF(ISBLANK(D39),0,VLOOKUP(D39,modificateurs!$A$2:$C$10,3,FALSE))</f>
        <v>0</v>
      </c>
      <c r="N39" s="15">
        <f>IF(ISBLANK(E39),0,VLOOKUP(E39,modificateurs!$A$2:$C$10,3,FALSE))</f>
        <v>0</v>
      </c>
      <c r="O39" s="18"/>
      <c r="P39" s="15">
        <f>IF(ISBLANK(G39),0,VLOOKUP(G39,modificateurs!$A$2:$C$10,3,FALSE))</f>
        <v>0</v>
      </c>
    </row>
    <row r="40" spans="1:16" ht="20.25">
      <c r="A40" s="12">
        <v>0</v>
      </c>
      <c r="B40" s="81" t="s">
        <v>9</v>
      </c>
      <c r="C40" s="22"/>
      <c r="D40" s="12"/>
      <c r="E40" s="14"/>
      <c r="F40" s="19"/>
      <c r="G40" s="14"/>
      <c r="H40" s="14"/>
      <c r="I40" s="14"/>
      <c r="J40" s="15">
        <f>(IF(ISBLANK(H40),0,VLOOKUP(H40,'équipements spéciaux'!$A$2:$C$13,3,FALSE)))*$I40</f>
        <v>0</v>
      </c>
      <c r="K40" s="15">
        <f>(L40+M40+N40+P40)*A40</f>
        <v>0</v>
      </c>
      <c r="L40" s="15">
        <f>IF(ISBLANK(C40),0,VLOOKUP(C40,'armes de soutien'!$A$2:$C$13,3,FALSE))</f>
        <v>0</v>
      </c>
      <c r="M40" s="15">
        <f>IF(ISBLANK(D40),0,VLOOKUP(D40,modificateurs!$A$2:$C$10,3,FALSE))</f>
        <v>0</v>
      </c>
      <c r="N40" s="15">
        <f>IF(ISBLANK(E40),0,VLOOKUP(E40,modificateurs!$A$2:$C$10,3,FALSE))</f>
        <v>0</v>
      </c>
      <c r="O40" s="18"/>
      <c r="P40" s="15">
        <f>IF(ISBLANK(G40),0,VLOOKUP(G40,modificateurs!$A$2:$C$10,3,FALSE))</f>
        <v>0</v>
      </c>
    </row>
    <row r="41" spans="1:16" ht="20.25">
      <c r="A41" s="12">
        <v>0</v>
      </c>
      <c r="B41" s="81"/>
      <c r="C41" s="22"/>
      <c r="D41" s="12"/>
      <c r="E41" s="14"/>
      <c r="F41" s="19"/>
      <c r="G41" s="14"/>
      <c r="H41" s="14"/>
      <c r="I41" s="14"/>
      <c r="J41" s="15">
        <f>(IF(ISBLANK(H41),0,VLOOKUP(H41,'équipements spéciaux'!$A$2:$C$13,3,FALSE)))*$I41</f>
        <v>0</v>
      </c>
      <c r="K41" s="15">
        <f>(L41+M41+N41+P41)*A41</f>
        <v>0</v>
      </c>
      <c r="L41" s="15">
        <f>IF(ISBLANK(C41),0,VLOOKUP(C41,'armes de soutien'!$A$2:$C$13,3,FALSE))</f>
        <v>0</v>
      </c>
      <c r="M41" s="15">
        <f>IF(ISBLANK(D41),0,VLOOKUP(D41,modificateurs!$A$2:$C$10,3,FALSE))</f>
        <v>0</v>
      </c>
      <c r="N41" s="15">
        <f>IF(ISBLANK(E41),0,VLOOKUP(E41,modificateurs!$A$2:$C$10,3,FALSE))</f>
        <v>0</v>
      </c>
      <c r="O41" s="18"/>
      <c r="P41" s="15">
        <f>IF(ISBLANK(G41),0,VLOOKUP(G41,modificateurs!$A$2:$C$10,3,FALSE))</f>
        <v>0</v>
      </c>
    </row>
    <row r="42" spans="1:16" ht="20.25">
      <c r="A42" s="12">
        <v>0</v>
      </c>
      <c r="B42" s="81"/>
      <c r="C42" s="22"/>
      <c r="D42" s="12"/>
      <c r="E42" s="14"/>
      <c r="F42" s="19"/>
      <c r="G42" s="14"/>
      <c r="H42" s="14"/>
      <c r="I42" s="14"/>
      <c r="J42" s="15">
        <f>(IF(ISBLANK(H42),0,VLOOKUP(H42,'équipements spéciaux'!$A$2:$C$13,3,FALSE)))*$I42</f>
        <v>0</v>
      </c>
      <c r="K42" s="15">
        <f>(L42+M42+N42+P42)*A42</f>
        <v>0</v>
      </c>
      <c r="L42" s="15">
        <f>IF(ISBLANK(C42),0,VLOOKUP(C42,'armes de soutien'!$A$2:$C$13,3,FALSE))</f>
        <v>0</v>
      </c>
      <c r="M42" s="15">
        <f>IF(ISBLANK(D42),0,VLOOKUP(D42,modificateurs!$A$2:$C$10,3,FALSE))</f>
        <v>0</v>
      </c>
      <c r="N42" s="15">
        <f>IF(ISBLANK(E42),0,VLOOKUP(E42,modificateurs!$A$2:$C$10,3,FALSE))</f>
        <v>0</v>
      </c>
      <c r="O42" s="18"/>
      <c r="P42" s="15">
        <f>IF(ISBLANK(G42),0,VLOOKUP(G42,modificateurs!$A$2:$C$10,3,FALSE))</f>
        <v>0</v>
      </c>
    </row>
    <row r="43" spans="1:16" ht="20.25">
      <c r="A43" s="12">
        <v>0</v>
      </c>
      <c r="B43" s="81"/>
      <c r="C43" s="22"/>
      <c r="D43" s="12"/>
      <c r="E43" s="14"/>
      <c r="F43" s="19"/>
      <c r="G43" s="14"/>
      <c r="H43" s="14"/>
      <c r="I43" s="14"/>
      <c r="J43" s="15">
        <f>(IF(ISBLANK(H43),0,VLOOKUP(H43,'équipements spéciaux'!$A$2:$C$13,3,FALSE)))*$I43</f>
        <v>0</v>
      </c>
      <c r="K43" s="15">
        <f aca="true" t="shared" si="1" ref="K43:K50">(L43+M43+N43+P43)*A43</f>
        <v>0</v>
      </c>
      <c r="L43" s="15">
        <f>IF(ISBLANK(C43),0,VLOOKUP(C43,'armes de soutien'!$A$2:$C$13,3,FALSE))</f>
        <v>0</v>
      </c>
      <c r="M43" s="15">
        <f>IF(ISBLANK(D43),0,VLOOKUP(D43,modificateurs!$A$2:$C$10,3,FALSE))</f>
        <v>0</v>
      </c>
      <c r="N43" s="15">
        <f>IF(ISBLANK(E43),0,VLOOKUP(E43,modificateurs!$A$2:$C$10,3,FALSE))</f>
        <v>0</v>
      </c>
      <c r="O43" s="18"/>
      <c r="P43" s="15">
        <f>IF(ISBLANK(G43),0,VLOOKUP(G43,modificateurs!$A$2:$C$10,3,FALSE))</f>
        <v>0</v>
      </c>
    </row>
    <row r="44" spans="1:16" ht="20.25">
      <c r="A44" s="12">
        <v>0</v>
      </c>
      <c r="B44" s="81"/>
      <c r="C44" s="22"/>
      <c r="D44" s="12"/>
      <c r="E44" s="14"/>
      <c r="F44" s="19"/>
      <c r="G44" s="14"/>
      <c r="H44" s="14"/>
      <c r="I44" s="14"/>
      <c r="J44" s="15">
        <f>(IF(ISBLANK(H44),0,VLOOKUP(H44,'équipements spéciaux'!$A$2:$C$13,3,FALSE)))*$I44</f>
        <v>0</v>
      </c>
      <c r="K44" s="15">
        <f t="shared" si="1"/>
        <v>0</v>
      </c>
      <c r="L44" s="15">
        <f>IF(ISBLANK(C44),0,VLOOKUP(C44,'armes de soutien'!$A$2:$C$13,3,FALSE))</f>
        <v>0</v>
      </c>
      <c r="M44" s="15">
        <f>IF(ISBLANK(D44),0,VLOOKUP(D44,modificateurs!$A$2:$C$10,3,FALSE))</f>
        <v>0</v>
      </c>
      <c r="N44" s="15">
        <f>IF(ISBLANK(E44),0,VLOOKUP(E44,modificateurs!$A$2:$C$10,3,FALSE))</f>
        <v>0</v>
      </c>
      <c r="O44" s="18"/>
      <c r="P44" s="15">
        <f>IF(ISBLANK(G44),0,VLOOKUP(G44,modificateurs!$A$2:$C$10,3,FALSE))</f>
        <v>0</v>
      </c>
    </row>
    <row r="45" spans="1:16" ht="20.25">
      <c r="A45" s="12">
        <v>0</v>
      </c>
      <c r="B45" s="81"/>
      <c r="C45" s="22"/>
      <c r="D45" s="12"/>
      <c r="E45" s="14"/>
      <c r="F45" s="19"/>
      <c r="G45" s="14"/>
      <c r="H45" s="14"/>
      <c r="I45" s="14"/>
      <c r="J45" s="15">
        <f>(IF(ISBLANK(H45),0,VLOOKUP(H45,'équipements spéciaux'!$A$2:$C$13,3,FALSE)))*$I45</f>
        <v>0</v>
      </c>
      <c r="K45" s="15">
        <f t="shared" si="1"/>
        <v>0</v>
      </c>
      <c r="L45" s="15">
        <f>IF(ISBLANK(C45),0,VLOOKUP(C45,'armes de soutien'!$A$2:$C$13,3,FALSE))</f>
        <v>0</v>
      </c>
      <c r="M45" s="15">
        <f>IF(ISBLANK(D45),0,VLOOKUP(D45,modificateurs!$A$2:$C$10,3,FALSE))</f>
        <v>0</v>
      </c>
      <c r="N45" s="15">
        <f>IF(ISBLANK(E45),0,VLOOKUP(E45,modificateurs!$A$2:$C$10,3,FALSE))</f>
        <v>0</v>
      </c>
      <c r="O45" s="18"/>
      <c r="P45" s="15">
        <f>IF(ISBLANK(G45),0,VLOOKUP(G45,modificateurs!$A$2:$C$10,3,FALSE))</f>
        <v>0</v>
      </c>
    </row>
    <row r="46" spans="1:16" ht="20.25">
      <c r="A46" s="12">
        <v>0</v>
      </c>
      <c r="B46" s="81"/>
      <c r="C46" s="22"/>
      <c r="D46" s="12"/>
      <c r="E46" s="14"/>
      <c r="F46" s="19"/>
      <c r="G46" s="14"/>
      <c r="H46" s="14"/>
      <c r="I46" s="14"/>
      <c r="J46" s="15">
        <f>(IF(ISBLANK(H46),0,VLOOKUP(H46,'équipements spéciaux'!$A$2:$C$13,3,FALSE)))*$I46</f>
        <v>0</v>
      </c>
      <c r="K46" s="15">
        <f t="shared" si="1"/>
        <v>0</v>
      </c>
      <c r="L46" s="15">
        <f>IF(ISBLANK(C46),0,VLOOKUP(C46,'armes de soutien'!$A$2:$C$13,3,FALSE))</f>
        <v>0</v>
      </c>
      <c r="M46" s="15">
        <f>IF(ISBLANK(D46),0,VLOOKUP(D46,modificateurs!$A$2:$C$10,3,FALSE))</f>
        <v>0</v>
      </c>
      <c r="N46" s="15">
        <f>IF(ISBLANK(E46),0,VLOOKUP(E46,modificateurs!$A$2:$C$10,3,FALSE))</f>
        <v>0</v>
      </c>
      <c r="O46" s="18"/>
      <c r="P46" s="15">
        <f>IF(ISBLANK(G46),0,VLOOKUP(G46,modificateurs!$A$2:$C$10,3,FALSE))</f>
        <v>0</v>
      </c>
    </row>
    <row r="47" spans="1:16" ht="20.25">
      <c r="A47" s="12">
        <v>0</v>
      </c>
      <c r="B47" s="81"/>
      <c r="C47" s="22"/>
      <c r="D47" s="12"/>
      <c r="E47" s="14"/>
      <c r="F47" s="19"/>
      <c r="G47" s="14"/>
      <c r="H47" s="14"/>
      <c r="I47" s="14"/>
      <c r="J47" s="15">
        <f>(IF(ISBLANK(H47),0,VLOOKUP(H47,'équipements spéciaux'!$A$2:$C$13,3,FALSE)))*$I47</f>
        <v>0</v>
      </c>
      <c r="K47" s="15">
        <f t="shared" si="1"/>
        <v>0</v>
      </c>
      <c r="L47" s="15">
        <f>IF(ISBLANK(C47),0,VLOOKUP(C47,'armes de soutien'!$A$2:$C$13,3,FALSE))</f>
        <v>0</v>
      </c>
      <c r="M47" s="15">
        <f>IF(ISBLANK(D47),0,VLOOKUP(D47,modificateurs!$A$2:$C$10,3,FALSE))</f>
        <v>0</v>
      </c>
      <c r="N47" s="15">
        <f>IF(ISBLANK(E47),0,VLOOKUP(E47,modificateurs!$A$2:$C$10,3,FALSE))</f>
        <v>0</v>
      </c>
      <c r="O47" s="18"/>
      <c r="P47" s="15">
        <f>IF(ISBLANK(G47),0,VLOOKUP(G47,modificateurs!$A$2:$C$10,3,FALSE))</f>
        <v>0</v>
      </c>
    </row>
    <row r="48" spans="1:16" ht="20.25">
      <c r="A48" s="12">
        <v>0</v>
      </c>
      <c r="B48" s="81"/>
      <c r="C48" s="22"/>
      <c r="D48" s="12"/>
      <c r="E48" s="14"/>
      <c r="F48" s="19"/>
      <c r="G48" s="14"/>
      <c r="H48" s="14"/>
      <c r="I48" s="14"/>
      <c r="J48" s="15">
        <v>0</v>
      </c>
      <c r="K48" s="15">
        <f t="shared" si="1"/>
        <v>0</v>
      </c>
      <c r="L48" s="15">
        <f>IF(ISBLANK(C48),0,VLOOKUP(C48,'armes de soutien'!$A$2:$C$13,3,FALSE))</f>
        <v>0</v>
      </c>
      <c r="M48" s="15">
        <f>IF(ISBLANK(D48),0,VLOOKUP(D48,modificateurs!$A$2:$C$10,3,FALSE))</f>
        <v>0</v>
      </c>
      <c r="N48" s="15">
        <f>IF(ISBLANK(E48),0,VLOOKUP(E48,modificateurs!$A$2:$C$10,3,FALSE))</f>
        <v>0</v>
      </c>
      <c r="O48" s="18"/>
      <c r="P48" s="15">
        <f>IF(ISBLANK(G48),0,VLOOKUP(G48,modificateurs!$A$2:$C$10,3,FALSE))</f>
        <v>0</v>
      </c>
    </row>
    <row r="49" spans="1:16" ht="20.25">
      <c r="A49" s="12">
        <v>0</v>
      </c>
      <c r="B49" s="81"/>
      <c r="C49" s="22"/>
      <c r="D49" s="12"/>
      <c r="E49" s="14"/>
      <c r="F49" s="19"/>
      <c r="G49" s="14"/>
      <c r="H49" s="14"/>
      <c r="I49" s="14"/>
      <c r="J49" s="15">
        <f>(IF(ISBLANK(H49),0,VLOOKUP(H49,'équipements spéciaux'!$A$2:$C$13,3,FALSE)))*$I49</f>
        <v>0</v>
      </c>
      <c r="K49" s="15">
        <f t="shared" si="1"/>
        <v>0</v>
      </c>
      <c r="L49" s="15">
        <f>IF(ISBLANK(C49),0,VLOOKUP(C49,'armes de soutien'!$A$2:$C$13,3,FALSE))</f>
        <v>0</v>
      </c>
      <c r="M49" s="15">
        <f>IF(ISBLANK(D49),0,VLOOKUP(D49,modificateurs!$A$2:$C$10,3,FALSE))</f>
        <v>0</v>
      </c>
      <c r="N49" s="15">
        <f>IF(ISBLANK(E49),0,VLOOKUP(E49,modificateurs!$A$2:$C$10,3,FALSE))</f>
        <v>0</v>
      </c>
      <c r="O49" s="18"/>
      <c r="P49" s="15">
        <f>IF(ISBLANK(G49),0,VLOOKUP(G49,modificateurs!$A$2:$C$10,3,FALSE))</f>
        <v>0</v>
      </c>
    </row>
    <row r="50" spans="1:16" ht="20.25">
      <c r="A50" s="12">
        <v>0</v>
      </c>
      <c r="B50" s="81"/>
      <c r="C50" s="22"/>
      <c r="D50" s="12"/>
      <c r="E50" s="14"/>
      <c r="F50" s="20"/>
      <c r="G50" s="14"/>
      <c r="H50" s="14"/>
      <c r="I50" s="14"/>
      <c r="J50" s="15">
        <f>(IF(ISBLANK(H50),0,VLOOKUP(H50,'équipements spéciaux'!$A$2:$C$13,3,FALSE)))*$I50</f>
        <v>0</v>
      </c>
      <c r="K50" s="15">
        <f t="shared" si="1"/>
        <v>0</v>
      </c>
      <c r="L50" s="15">
        <f>IF(ISBLANK(C50),0,VLOOKUP(C50,'armes de soutien'!$A$2:$C$13,3,FALSE))</f>
        <v>0</v>
      </c>
      <c r="M50" s="15">
        <f>IF(ISBLANK(D50),0,VLOOKUP(D50,modificateurs!$A$2:$C$10,3,FALSE))</f>
        <v>0</v>
      </c>
      <c r="N50" s="15">
        <f>IF(ISBLANK(E50),0,VLOOKUP(E50,modificateurs!$A$2:$C$10,3,FALSE))</f>
        <v>0</v>
      </c>
      <c r="O50" s="18"/>
      <c r="P50" s="21">
        <f>IF(ISBLANK(G50),0,VLOOKUP(G50,modificateurs!$A$2:$C$10,3,FALSE))</f>
        <v>0</v>
      </c>
    </row>
    <row r="51" spans="1:16" ht="20.25">
      <c r="A51" s="87"/>
      <c r="B51" s="88"/>
      <c r="C51" s="88"/>
      <c r="D51" s="88"/>
      <c r="E51" s="88"/>
      <c r="F51" s="88"/>
      <c r="G51" s="89"/>
      <c r="H51" s="15" t="s">
        <v>10</v>
      </c>
      <c r="I51" s="15">
        <f>SUM(K34:K50)+SUM(J34:J50)</f>
        <v>0</v>
      </c>
      <c r="J51" s="84"/>
      <c r="K51" s="85"/>
      <c r="L51" s="85"/>
      <c r="M51" s="85"/>
      <c r="N51" s="85"/>
      <c r="O51" s="85"/>
      <c r="P51" s="86"/>
    </row>
    <row r="53" spans="1:3" ht="15">
      <c r="A53" s="7"/>
      <c r="B53" s="7"/>
      <c r="C53" s="7"/>
    </row>
    <row r="54" spans="1:15" s="34" customFormat="1" ht="42.75">
      <c r="A54" s="11" t="s">
        <v>8</v>
      </c>
      <c r="B54" s="11" t="s">
        <v>465</v>
      </c>
      <c r="C54" s="39" t="s">
        <v>437</v>
      </c>
      <c r="D54" s="42" t="s">
        <v>444</v>
      </c>
      <c r="E54" s="71"/>
      <c r="F54" s="72"/>
      <c r="G54" s="72"/>
      <c r="H54" s="72"/>
      <c r="I54" s="70"/>
      <c r="J54" s="40" t="s">
        <v>7</v>
      </c>
      <c r="K54" s="40" t="s">
        <v>406</v>
      </c>
      <c r="L54" s="48"/>
      <c r="M54" s="48" t="s">
        <v>33</v>
      </c>
      <c r="N54" s="73" t="s">
        <v>10</v>
      </c>
      <c r="O54" s="74"/>
    </row>
    <row r="55" spans="1:15" ht="20.25">
      <c r="A55" s="14">
        <v>0</v>
      </c>
      <c r="B55" s="38"/>
      <c r="C55" s="12"/>
      <c r="D55" s="43"/>
      <c r="E55" s="71"/>
      <c r="F55" s="72"/>
      <c r="G55" s="72"/>
      <c r="H55" s="72"/>
      <c r="I55" s="70"/>
      <c r="J55" s="14">
        <f>IF(ISBLANK(B55),0,VLOOKUP(B55,'liste blindés et véhicules'!A2:C284,3,FALSE))</f>
        <v>0</v>
      </c>
      <c r="K55" s="15">
        <f>IF(ISBLANK(C55),0,VLOOKUP(C55,modificateurs!$A$2:$C$10,3,FALSE))</f>
        <v>0</v>
      </c>
      <c r="L55" s="14">
        <f>IF(K55=5,5,0)</f>
        <v>0</v>
      </c>
      <c r="M55" s="15">
        <f>IF(ISBLANK(D55),0,VLOOKUP(D55,modificateurs!$A$2:$C$10,3,FALSE))</f>
        <v>0</v>
      </c>
      <c r="N55" s="75">
        <f>(J55+K55+L55+M55)*A55</f>
        <v>0</v>
      </c>
      <c r="O55" s="76"/>
    </row>
    <row r="56" spans="1:15" ht="20.25">
      <c r="A56" s="14">
        <v>0</v>
      </c>
      <c r="B56" s="38"/>
      <c r="C56" s="12"/>
      <c r="D56" s="43"/>
      <c r="E56" s="71"/>
      <c r="F56" s="72"/>
      <c r="G56" s="72"/>
      <c r="H56" s="72"/>
      <c r="I56" s="70"/>
      <c r="J56" s="14">
        <f>IF(ISBLANK(B56),0,VLOOKUP(B56,'liste blindés et véhicules'!A3:C285,3,FALSE))</f>
        <v>0</v>
      </c>
      <c r="K56" s="15">
        <f>IF(ISBLANK(C56),0,VLOOKUP(C56,modificateurs!$A$2:$C$10,3,FALSE))</f>
        <v>0</v>
      </c>
      <c r="L56" s="14">
        <f aca="true" t="shared" si="2" ref="L56:L64">IF(K56=5,5,0)</f>
        <v>0</v>
      </c>
      <c r="M56" s="15">
        <f>IF(ISBLANK(D56),0,VLOOKUP(D56,modificateurs!$A$2:$C$10,3,FALSE))</f>
        <v>0</v>
      </c>
      <c r="N56" s="75">
        <f aca="true" t="shared" si="3" ref="N56:N64">(J56+K56+L56+M56)*A56</f>
        <v>0</v>
      </c>
      <c r="O56" s="76"/>
    </row>
    <row r="57" spans="1:15" ht="20.25">
      <c r="A57" s="14">
        <v>0</v>
      </c>
      <c r="B57" s="38"/>
      <c r="C57" s="12"/>
      <c r="D57" s="43"/>
      <c r="E57" s="71"/>
      <c r="F57" s="72"/>
      <c r="G57" s="72"/>
      <c r="H57" s="72"/>
      <c r="I57" s="70"/>
      <c r="J57" s="14">
        <f>IF(ISBLANK(B57),0,VLOOKUP(B57,'liste blindés et véhicules'!A4:C286,3,FALSE))</f>
        <v>0</v>
      </c>
      <c r="K57" s="15">
        <f>IF(ISBLANK(C57),0,VLOOKUP(C57,modificateurs!$A$2:$C$10,3,FALSE))</f>
        <v>0</v>
      </c>
      <c r="L57" s="14">
        <f t="shared" si="2"/>
        <v>0</v>
      </c>
      <c r="M57" s="15">
        <f>IF(ISBLANK(D57),0,VLOOKUP(D57,modificateurs!$A$2:$C$10,3,FALSE))</f>
        <v>0</v>
      </c>
      <c r="N57" s="75">
        <f t="shared" si="3"/>
        <v>0</v>
      </c>
      <c r="O57" s="76"/>
    </row>
    <row r="58" spans="1:15" ht="20.25">
      <c r="A58" s="14">
        <v>0</v>
      </c>
      <c r="B58" s="38"/>
      <c r="C58" s="12"/>
      <c r="D58" s="43"/>
      <c r="E58" s="71"/>
      <c r="F58" s="72"/>
      <c r="G58" s="72"/>
      <c r="H58" s="72"/>
      <c r="I58" s="70"/>
      <c r="J58" s="14">
        <f>IF(ISBLANK(B58),0,VLOOKUP(B58,'liste blindés et véhicules'!A5:C287,3,FALSE))</f>
        <v>0</v>
      </c>
      <c r="K58" s="15">
        <f>IF(ISBLANK(C58),0,VLOOKUP(C58,modificateurs!$A$2:$C$10,3,FALSE))</f>
        <v>0</v>
      </c>
      <c r="L58" s="14">
        <f t="shared" si="2"/>
        <v>0</v>
      </c>
      <c r="M58" s="15">
        <f>IF(ISBLANK(D58),0,VLOOKUP(D58,modificateurs!$A$2:$C$10,3,FALSE))</f>
        <v>0</v>
      </c>
      <c r="N58" s="75">
        <f t="shared" si="3"/>
        <v>0</v>
      </c>
      <c r="O58" s="76"/>
    </row>
    <row r="59" spans="1:15" ht="20.25">
      <c r="A59" s="14">
        <v>0</v>
      </c>
      <c r="B59" s="38"/>
      <c r="C59" s="12"/>
      <c r="D59" s="43"/>
      <c r="E59" s="71"/>
      <c r="F59" s="72"/>
      <c r="G59" s="72"/>
      <c r="H59" s="72"/>
      <c r="I59" s="70"/>
      <c r="J59" s="14">
        <f>IF(ISBLANK(B59),0,VLOOKUP(B59,'liste blindés et véhicules'!A6:C288,3,FALSE))</f>
        <v>0</v>
      </c>
      <c r="K59" s="15">
        <f>IF(ISBLANK(C59),0,VLOOKUP(C59,modificateurs!$A$2:$C$10,3,FALSE))</f>
        <v>0</v>
      </c>
      <c r="L59" s="14">
        <f t="shared" si="2"/>
        <v>0</v>
      </c>
      <c r="M59" s="15">
        <f>IF(ISBLANK(D59),0,VLOOKUP(D59,modificateurs!$A$2:$C$10,3,FALSE))</f>
        <v>0</v>
      </c>
      <c r="N59" s="75">
        <f t="shared" si="3"/>
        <v>0</v>
      </c>
      <c r="O59" s="76"/>
    </row>
    <row r="60" spans="1:15" ht="20.25">
      <c r="A60" s="14">
        <v>0</v>
      </c>
      <c r="B60" s="38"/>
      <c r="C60" s="12"/>
      <c r="D60" s="43"/>
      <c r="E60" s="71"/>
      <c r="F60" s="72"/>
      <c r="G60" s="72"/>
      <c r="H60" s="72"/>
      <c r="I60" s="70"/>
      <c r="J60" s="14">
        <f>IF(ISBLANK(B60),0,VLOOKUP(B60,'liste blindés et véhicules'!A7:C289,3,FALSE))</f>
        <v>0</v>
      </c>
      <c r="K60" s="15">
        <f>IF(ISBLANK(C60),0,VLOOKUP(C60,modificateurs!$A$2:$C$10,3,FALSE))</f>
        <v>0</v>
      </c>
      <c r="L60" s="14">
        <f t="shared" si="2"/>
        <v>0</v>
      </c>
      <c r="M60" s="15">
        <f>IF(ISBLANK(D60),0,VLOOKUP(D60,modificateurs!$A$2:$C$10,3,FALSE))</f>
        <v>0</v>
      </c>
      <c r="N60" s="75">
        <f t="shared" si="3"/>
        <v>0</v>
      </c>
      <c r="O60" s="76"/>
    </row>
    <row r="61" spans="1:15" ht="20.25">
      <c r="A61" s="14">
        <v>0</v>
      </c>
      <c r="B61" s="38"/>
      <c r="C61" s="12"/>
      <c r="D61" s="43"/>
      <c r="E61" s="71"/>
      <c r="F61" s="72"/>
      <c r="G61" s="72"/>
      <c r="H61" s="72"/>
      <c r="I61" s="70"/>
      <c r="J61" s="14">
        <f>IF(ISBLANK(B61),0,VLOOKUP(B61,'liste blindés et véhicules'!A8:C290,3,FALSE))</f>
        <v>0</v>
      </c>
      <c r="K61" s="15">
        <f>IF(ISBLANK(C61),0,VLOOKUP(C61,modificateurs!$A$2:$C$10,3,FALSE))</f>
        <v>0</v>
      </c>
      <c r="L61" s="14">
        <f t="shared" si="2"/>
        <v>0</v>
      </c>
      <c r="M61" s="15">
        <f>IF(ISBLANK(D61),0,VLOOKUP(D61,modificateurs!$A$2:$C$10,3,FALSE))</f>
        <v>0</v>
      </c>
      <c r="N61" s="75">
        <f t="shared" si="3"/>
        <v>0</v>
      </c>
      <c r="O61" s="76"/>
    </row>
    <row r="62" spans="1:15" ht="20.25">
      <c r="A62" s="14">
        <v>0</v>
      </c>
      <c r="B62" s="38"/>
      <c r="C62" s="12"/>
      <c r="D62" s="43"/>
      <c r="E62" s="71"/>
      <c r="F62" s="72"/>
      <c r="G62" s="72"/>
      <c r="H62" s="72"/>
      <c r="I62" s="70"/>
      <c r="J62" s="14">
        <f>IF(ISBLANK(B62),0,VLOOKUP(B62,'liste blindés et véhicules'!A9:C291,3,FALSE))</f>
        <v>0</v>
      </c>
      <c r="K62" s="15">
        <f>IF(ISBLANK(C62),0,VLOOKUP(C62,modificateurs!$A$2:$C$10,3,FALSE))</f>
        <v>0</v>
      </c>
      <c r="L62" s="14">
        <f t="shared" si="2"/>
        <v>0</v>
      </c>
      <c r="M62" s="15">
        <f>IF(ISBLANK(D62),0,VLOOKUP(D62,modificateurs!$A$2:$C$10,3,FALSE))</f>
        <v>0</v>
      </c>
      <c r="N62" s="75">
        <f t="shared" si="3"/>
        <v>0</v>
      </c>
      <c r="O62" s="76"/>
    </row>
    <row r="63" spans="1:15" ht="20.25">
      <c r="A63" s="14">
        <v>0</v>
      </c>
      <c r="B63" s="38"/>
      <c r="C63" s="12"/>
      <c r="D63" s="43"/>
      <c r="E63" s="71"/>
      <c r="F63" s="72"/>
      <c r="G63" s="72"/>
      <c r="H63" s="72"/>
      <c r="I63" s="70"/>
      <c r="J63" s="14">
        <f>IF(ISBLANK(B63),0,VLOOKUP(B63,'liste blindés et véhicules'!A10:C292,3,FALSE))</f>
        <v>0</v>
      </c>
      <c r="K63" s="15">
        <f>IF(ISBLANK(C63),0,VLOOKUP(C63,modificateurs!$A$2:$C$10,3,FALSE))</f>
        <v>0</v>
      </c>
      <c r="L63" s="14">
        <f t="shared" si="2"/>
        <v>0</v>
      </c>
      <c r="M63" s="15">
        <f>IF(ISBLANK(D63),0,VLOOKUP(D63,modificateurs!$A$2:$C$10,3,FALSE))</f>
        <v>0</v>
      </c>
      <c r="N63" s="75">
        <f t="shared" si="3"/>
        <v>0</v>
      </c>
      <c r="O63" s="76"/>
    </row>
    <row r="64" spans="1:15" ht="20.25">
      <c r="A64" s="14">
        <v>0</v>
      </c>
      <c r="B64" s="38"/>
      <c r="C64" s="12"/>
      <c r="D64" s="43"/>
      <c r="E64" s="71"/>
      <c r="F64" s="72"/>
      <c r="G64" s="72"/>
      <c r="H64" s="72"/>
      <c r="I64" s="70"/>
      <c r="J64" s="14">
        <f>IF(ISBLANK(B64),0,VLOOKUP(B64,'liste blindés et véhicules'!A11:C293,3,FALSE))</f>
        <v>0</v>
      </c>
      <c r="K64" s="15">
        <f>IF(ISBLANK(C64),0,VLOOKUP(C64,modificateurs!$A$2:$C$10,3,FALSE))</f>
        <v>0</v>
      </c>
      <c r="L64" s="14">
        <f t="shared" si="2"/>
        <v>0</v>
      </c>
      <c r="M64" s="15">
        <f>IF(ISBLANK(D64),0,VLOOKUP(D64,modificateurs!$A$2:$C$10,3,FALSE))</f>
        <v>0</v>
      </c>
      <c r="N64" s="75">
        <f t="shared" si="3"/>
        <v>0</v>
      </c>
      <c r="O64" s="76"/>
    </row>
    <row r="65" spans="8:10" ht="20.25">
      <c r="H65" s="12" t="s">
        <v>10</v>
      </c>
      <c r="I65" s="41">
        <f>SUM(N55:O64)</f>
        <v>0</v>
      </c>
      <c r="J65" s="41"/>
    </row>
    <row r="66" spans="7:9" ht="20.25">
      <c r="G66" s="100"/>
      <c r="H66" s="101"/>
      <c r="I66" s="47"/>
    </row>
    <row r="67" spans="1:15" s="34" customFormat="1" ht="28.5">
      <c r="A67" s="11" t="s">
        <v>8</v>
      </c>
      <c r="B67" s="11" t="s">
        <v>464</v>
      </c>
      <c r="C67" s="39" t="s">
        <v>437</v>
      </c>
      <c r="D67" s="42" t="s">
        <v>444</v>
      </c>
      <c r="E67" s="71"/>
      <c r="F67" s="72"/>
      <c r="G67" s="72"/>
      <c r="H67" s="72"/>
      <c r="I67" s="70"/>
      <c r="J67" s="11"/>
      <c r="K67" s="40" t="s">
        <v>7</v>
      </c>
      <c r="L67" s="40" t="s">
        <v>406</v>
      </c>
      <c r="M67" s="48" t="s">
        <v>33</v>
      </c>
      <c r="N67" s="73" t="s">
        <v>10</v>
      </c>
      <c r="O67" s="74"/>
    </row>
    <row r="68" spans="1:15" ht="20.25">
      <c r="A68" s="14">
        <v>0</v>
      </c>
      <c r="B68" s="38"/>
      <c r="C68" s="12"/>
      <c r="D68" s="43"/>
      <c r="E68" s="71"/>
      <c r="F68" s="72"/>
      <c r="G68" s="72"/>
      <c r="H68" s="72"/>
      <c r="I68" s="70"/>
      <c r="J68" s="14"/>
      <c r="K68" s="14">
        <f>IF(ISBLANK(B68),0,VLOOKUP(B68,'Véhicules, artillerie, avions'!A1:C204,3,FALSE))</f>
        <v>0</v>
      </c>
      <c r="L68" s="15">
        <f>IF(ISBLANK(C68),0,VLOOKUP(C68,modificateurs!$A$2:$C$10,3,FALSE))</f>
        <v>0</v>
      </c>
      <c r="M68" s="15">
        <f>IF(ISBLANK(D68),0,VLOOKUP(D68,modificateurs!$A$2:$C$10,3,FALSE))</f>
        <v>0</v>
      </c>
      <c r="N68" s="75">
        <f aca="true" t="shared" si="4" ref="N68:N73">(K68+L68+M68)*A68</f>
        <v>0</v>
      </c>
      <c r="O68" s="76"/>
    </row>
    <row r="69" spans="1:15" ht="20.25">
      <c r="A69" s="14">
        <v>0</v>
      </c>
      <c r="B69" s="38"/>
      <c r="C69" s="12"/>
      <c r="D69" s="43"/>
      <c r="E69" s="71"/>
      <c r="F69" s="72"/>
      <c r="G69" s="72"/>
      <c r="H69" s="72"/>
      <c r="I69" s="70"/>
      <c r="J69" s="14"/>
      <c r="K69" s="14">
        <f>IF(ISBLANK(B69),0,VLOOKUP(B69,#REF!,3,FALSE))</f>
        <v>0</v>
      </c>
      <c r="L69" s="15">
        <f>IF(ISBLANK(C69),0,VLOOKUP(C69,modificateurs!$A$2:$C$10,3,FALSE))</f>
        <v>0</v>
      </c>
      <c r="M69" s="15">
        <f>IF(ISBLANK(D69),0,VLOOKUP(D69,modificateurs!$A$2:$C$10,3,FALSE))</f>
        <v>0</v>
      </c>
      <c r="N69" s="75">
        <f t="shared" si="4"/>
        <v>0</v>
      </c>
      <c r="O69" s="76"/>
    </row>
    <row r="70" spans="1:15" ht="20.25">
      <c r="A70" s="14">
        <v>0</v>
      </c>
      <c r="B70" s="38"/>
      <c r="C70" s="12"/>
      <c r="D70" s="43"/>
      <c r="E70" s="71"/>
      <c r="F70" s="72"/>
      <c r="G70" s="72"/>
      <c r="H70" s="72"/>
      <c r="I70" s="70"/>
      <c r="J70" s="14"/>
      <c r="K70" s="14">
        <f>IF(ISBLANK(B70),0,VLOOKUP(B70,#REF!,3,FALSE))</f>
        <v>0</v>
      </c>
      <c r="L70" s="15">
        <f>IF(ISBLANK(C70),0,VLOOKUP(C70,modificateurs!$A$2:$C$10,3,FALSE))</f>
        <v>0</v>
      </c>
      <c r="M70" s="15">
        <f>IF(ISBLANK(D70),0,VLOOKUP(D70,modificateurs!$A$2:$C$10,3,FALSE))</f>
        <v>0</v>
      </c>
      <c r="N70" s="75">
        <f t="shared" si="4"/>
        <v>0</v>
      </c>
      <c r="O70" s="76"/>
    </row>
    <row r="71" spans="1:15" ht="20.25">
      <c r="A71" s="14">
        <v>0</v>
      </c>
      <c r="B71" s="38"/>
      <c r="C71" s="12"/>
      <c r="D71" s="43"/>
      <c r="E71" s="71"/>
      <c r="F71" s="72"/>
      <c r="G71" s="72"/>
      <c r="H71" s="72"/>
      <c r="I71" s="70"/>
      <c r="J71" s="14"/>
      <c r="K71" s="14">
        <f>IF(ISBLANK(B71),0,VLOOKUP(B71,#REF!,3,FALSE))</f>
        <v>0</v>
      </c>
      <c r="L71" s="15">
        <f>IF(ISBLANK(C71),0,VLOOKUP(C71,modificateurs!$A$2:$C$10,3,FALSE))</f>
        <v>0</v>
      </c>
      <c r="M71" s="15">
        <f>IF(ISBLANK(D71),0,VLOOKUP(D71,modificateurs!$A$2:$C$10,3,FALSE))</f>
        <v>0</v>
      </c>
      <c r="N71" s="75">
        <f t="shared" si="4"/>
        <v>0</v>
      </c>
      <c r="O71" s="76"/>
    </row>
    <row r="72" spans="1:15" ht="20.25">
      <c r="A72" s="14">
        <v>0</v>
      </c>
      <c r="B72" s="38"/>
      <c r="C72" s="12"/>
      <c r="D72" s="43"/>
      <c r="E72" s="71"/>
      <c r="F72" s="72"/>
      <c r="G72" s="72"/>
      <c r="H72" s="72"/>
      <c r="I72" s="70"/>
      <c r="J72" s="14"/>
      <c r="K72" s="14">
        <f>IF(ISBLANK(B72),0,VLOOKUP(B72,#REF!,3,FALSE))</f>
        <v>0</v>
      </c>
      <c r="L72" s="15">
        <f>IF(ISBLANK(C72),0,VLOOKUP(C72,modificateurs!$A$2:$C$10,3,FALSE))</f>
        <v>0</v>
      </c>
      <c r="M72" s="15">
        <f>IF(ISBLANK(D72),0,VLOOKUP(D72,modificateurs!$A$2:$C$10,3,FALSE))</f>
        <v>0</v>
      </c>
      <c r="N72" s="75">
        <f t="shared" si="4"/>
        <v>0</v>
      </c>
      <c r="O72" s="76"/>
    </row>
    <row r="73" spans="1:15" ht="20.25">
      <c r="A73" s="14">
        <v>0</v>
      </c>
      <c r="B73" s="38"/>
      <c r="C73" s="12"/>
      <c r="D73" s="43"/>
      <c r="E73" s="71"/>
      <c r="F73" s="72"/>
      <c r="G73" s="72"/>
      <c r="H73" s="72"/>
      <c r="I73" s="70"/>
      <c r="J73" s="14"/>
      <c r="K73" s="14">
        <f>IF(ISBLANK(B73),0,VLOOKUP(B73,#REF!,3,FALSE))</f>
        <v>0</v>
      </c>
      <c r="L73" s="15">
        <f>IF(ISBLANK(C73),0,VLOOKUP(C73,modificateurs!$A$2:$C$10,3,FALSE))</f>
        <v>0</v>
      </c>
      <c r="M73" s="15">
        <f>IF(ISBLANK(D73),0,VLOOKUP(D73,modificateurs!$A$2:$C$10,3,FALSE))</f>
        <v>0</v>
      </c>
      <c r="N73" s="75">
        <f t="shared" si="4"/>
        <v>0</v>
      </c>
      <c r="O73" s="76"/>
    </row>
    <row r="74" spans="8:9" ht="20.25">
      <c r="H74" s="12" t="s">
        <v>10</v>
      </c>
      <c r="I74" s="41">
        <f>SUM(N68:O73)</f>
        <v>0</v>
      </c>
    </row>
    <row r="77" spans="1:10" ht="20.25">
      <c r="A77" s="11" t="s">
        <v>8</v>
      </c>
      <c r="B77" s="11" t="s">
        <v>435</v>
      </c>
      <c r="C77" s="68"/>
      <c r="D77" s="72"/>
      <c r="E77" s="72"/>
      <c r="F77" s="72"/>
      <c r="G77" s="72"/>
      <c r="H77" s="72"/>
      <c r="I77" s="70"/>
      <c r="J77" s="40" t="s">
        <v>7</v>
      </c>
    </row>
    <row r="78" spans="1:10" ht="20.25">
      <c r="A78" s="14">
        <v>0</v>
      </c>
      <c r="B78" s="46"/>
      <c r="C78" s="71"/>
      <c r="D78" s="72"/>
      <c r="E78" s="72"/>
      <c r="F78" s="72"/>
      <c r="G78" s="72"/>
      <c r="H78" s="72"/>
      <c r="I78" s="70"/>
      <c r="J78" s="15">
        <f>A78*(IF(ISBLANK(B78),0,VLOOKUP(B78,Fortifications!$A$1:$B$12,2,FALSE)))</f>
        <v>0</v>
      </c>
    </row>
    <row r="79" spans="1:10" ht="20.25">
      <c r="A79" s="14">
        <v>0</v>
      </c>
      <c r="B79" s="38"/>
      <c r="C79" s="71"/>
      <c r="D79" s="72"/>
      <c r="E79" s="72"/>
      <c r="F79" s="72"/>
      <c r="G79" s="72"/>
      <c r="H79" s="72"/>
      <c r="I79" s="70"/>
      <c r="J79" s="15">
        <f>A79*(IF(ISBLANK(B79),0,VLOOKUP(B79,Fortifications!$A$1:$B$12,2,FALSE)))</f>
        <v>0</v>
      </c>
    </row>
    <row r="80" spans="1:10" ht="20.25">
      <c r="A80" s="14">
        <v>0</v>
      </c>
      <c r="B80" s="38"/>
      <c r="C80" s="71"/>
      <c r="D80" s="72"/>
      <c r="E80" s="72"/>
      <c r="F80" s="72"/>
      <c r="G80" s="72"/>
      <c r="H80" s="72"/>
      <c r="I80" s="70"/>
      <c r="J80" s="15">
        <f>A80*(IF(ISBLANK(B80),0,VLOOKUP(B80,Fortifications!$A$1:$B$12,2,FALSE)))</f>
        <v>0</v>
      </c>
    </row>
    <row r="81" spans="1:10" ht="20.25">
      <c r="A81" s="14">
        <v>0</v>
      </c>
      <c r="B81" s="38"/>
      <c r="C81" s="71"/>
      <c r="D81" s="72"/>
      <c r="E81" s="72"/>
      <c r="F81" s="72"/>
      <c r="G81" s="72"/>
      <c r="H81" s="72"/>
      <c r="I81" s="70"/>
      <c r="J81" s="15">
        <f>A81*(IF(ISBLANK(B81),0,VLOOKUP(B81,Fortifications!$A$1:$B$12,2,FALSE)))</f>
        <v>0</v>
      </c>
    </row>
    <row r="82" spans="1:10" ht="20.25">
      <c r="A82" s="14">
        <v>0</v>
      </c>
      <c r="B82" s="38"/>
      <c r="C82" s="71"/>
      <c r="D82" s="72"/>
      <c r="E82" s="72"/>
      <c r="F82" s="72"/>
      <c r="G82" s="72"/>
      <c r="H82" s="72"/>
      <c r="I82" s="70"/>
      <c r="J82" s="15">
        <f>A82*(IF(ISBLANK(B82),0,VLOOKUP(B82,Fortifications!$A$1:$B$12,2,FALSE)))</f>
        <v>0</v>
      </c>
    </row>
    <row r="83" spans="8:9" ht="20.25">
      <c r="H83" s="12" t="s">
        <v>10</v>
      </c>
      <c r="I83" s="41">
        <f>SUM(J78:J82)</f>
        <v>0</v>
      </c>
    </row>
    <row r="85" spans="1:10" ht="20.25">
      <c r="A85" s="11"/>
      <c r="B85" s="11" t="s">
        <v>443</v>
      </c>
      <c r="C85" s="68"/>
      <c r="D85" s="69"/>
      <c r="E85" s="69"/>
      <c r="F85" s="69"/>
      <c r="G85" s="69"/>
      <c r="H85" s="69"/>
      <c r="I85" s="70"/>
      <c r="J85" s="40" t="s">
        <v>7</v>
      </c>
    </row>
    <row r="86" spans="1:10" ht="20.25">
      <c r="A86" s="14">
        <v>0</v>
      </c>
      <c r="B86" s="46"/>
      <c r="C86" s="71"/>
      <c r="D86" s="69"/>
      <c r="E86" s="69"/>
      <c r="F86" s="69"/>
      <c r="G86" s="69"/>
      <c r="H86" s="69"/>
      <c r="I86" s="70"/>
      <c r="J86" s="15">
        <f>IF(ISBLANK(B86),0,VLOOKUP(B86,'Artillerie hors table'!$A$1:$B$9,2,FALSE))</f>
        <v>0</v>
      </c>
    </row>
    <row r="87" spans="1:10" ht="20.25">
      <c r="A87" s="14">
        <v>0</v>
      </c>
      <c r="B87" s="46"/>
      <c r="C87" s="71"/>
      <c r="D87" s="69"/>
      <c r="E87" s="69"/>
      <c r="F87" s="69"/>
      <c r="G87" s="69"/>
      <c r="H87" s="69"/>
      <c r="I87" s="70"/>
      <c r="J87" s="15">
        <f>IF(ISBLANK(B87),0,VLOOKUP(B87,'Artillerie hors table'!$A$1:$B$9,2,FALSE))</f>
        <v>0</v>
      </c>
    </row>
    <row r="88" spans="1:10" ht="20.25">
      <c r="A88" s="14">
        <v>0</v>
      </c>
      <c r="B88" s="46"/>
      <c r="C88" s="71"/>
      <c r="D88" s="69"/>
      <c r="E88" s="69"/>
      <c r="F88" s="69"/>
      <c r="G88" s="69"/>
      <c r="H88" s="69"/>
      <c r="I88" s="70"/>
      <c r="J88" s="15">
        <f>IF(ISBLANK(B88),0,VLOOKUP(B88,'Artillerie hors table'!$A$1:$B$9,2,FALSE))</f>
        <v>0</v>
      </c>
    </row>
    <row r="89" spans="1:10" ht="20.25">
      <c r="A89" s="14">
        <v>0</v>
      </c>
      <c r="B89" s="46"/>
      <c r="C89" s="71"/>
      <c r="D89" s="69"/>
      <c r="E89" s="69"/>
      <c r="F89" s="69"/>
      <c r="G89" s="69"/>
      <c r="H89" s="69"/>
      <c r="I89" s="70"/>
      <c r="J89" s="15">
        <f>IF(ISBLANK(B89),0,VLOOKUP(B89,'Artillerie hors table'!$A$1:$B$9,2,FALSE))</f>
        <v>0</v>
      </c>
    </row>
    <row r="90" spans="1:10" ht="20.25">
      <c r="A90" s="14">
        <v>0</v>
      </c>
      <c r="B90" s="46"/>
      <c r="C90" s="71"/>
      <c r="D90" s="69"/>
      <c r="E90" s="69"/>
      <c r="F90" s="69"/>
      <c r="G90" s="69"/>
      <c r="H90" s="69"/>
      <c r="I90" s="70"/>
      <c r="J90" s="15">
        <f>IF(ISBLANK(B90),0,VLOOKUP(B90,'Artillerie hors table'!$A$1:$B$9,2,FALSE))</f>
        <v>0</v>
      </c>
    </row>
    <row r="91" spans="8:9" ht="20.25">
      <c r="H91" s="12" t="s">
        <v>10</v>
      </c>
      <c r="I91" s="41">
        <f>SUM(J86:J90)</f>
        <v>0</v>
      </c>
    </row>
    <row r="93" spans="4:5" ht="20.25">
      <c r="D93" s="12" t="s">
        <v>10</v>
      </c>
      <c r="E93" s="41">
        <f>I21+I51+I65+I83+I91+I74</f>
        <v>0</v>
      </c>
    </row>
  </sheetData>
  <sheetProtection/>
  <mergeCells count="60">
    <mergeCell ref="B1:I1"/>
    <mergeCell ref="N73:O73"/>
    <mergeCell ref="N69:O69"/>
    <mergeCell ref="N70:O70"/>
    <mergeCell ref="N71:O71"/>
    <mergeCell ref="N72:O72"/>
    <mergeCell ref="O32:O33"/>
    <mergeCell ref="B40:B50"/>
    <mergeCell ref="J51:P51"/>
    <mergeCell ref="K32:K33"/>
    <mergeCell ref="P32:P33"/>
    <mergeCell ref="G66:H66"/>
    <mergeCell ref="N62:O62"/>
    <mergeCell ref="N63:O63"/>
    <mergeCell ref="N64:O64"/>
    <mergeCell ref="N55:O55"/>
    <mergeCell ref="N56:O56"/>
    <mergeCell ref="N57:O57"/>
    <mergeCell ref="N58:O58"/>
    <mergeCell ref="A51:G51"/>
    <mergeCell ref="L32:L33"/>
    <mergeCell ref="M32:M33"/>
    <mergeCell ref="N32:N33"/>
    <mergeCell ref="E32:E33"/>
    <mergeCell ref="F32:F33"/>
    <mergeCell ref="G32:G33"/>
    <mergeCell ref="H32:I32"/>
    <mergeCell ref="A32:A33"/>
    <mergeCell ref="B32:B33"/>
    <mergeCell ref="C32:C33"/>
    <mergeCell ref="D32:D33"/>
    <mergeCell ref="J21:P21"/>
    <mergeCell ref="A21:G21"/>
    <mergeCell ref="H2:I2"/>
    <mergeCell ref="B22:I22"/>
    <mergeCell ref="K2:K3"/>
    <mergeCell ref="L2:L3"/>
    <mergeCell ref="M2:M3"/>
    <mergeCell ref="O2:O3"/>
    <mergeCell ref="P2:P3"/>
    <mergeCell ref="N2:N3"/>
    <mergeCell ref="B23:I23"/>
    <mergeCell ref="F2:F3"/>
    <mergeCell ref="G2:G3"/>
    <mergeCell ref="A2:A3"/>
    <mergeCell ref="B2:B3"/>
    <mergeCell ref="C2:C3"/>
    <mergeCell ref="D2:D3"/>
    <mergeCell ref="B10:B20"/>
    <mergeCell ref="E2:E3"/>
    <mergeCell ref="C85:I90"/>
    <mergeCell ref="E54:I64"/>
    <mergeCell ref="E67:I73"/>
    <mergeCell ref="N67:O67"/>
    <mergeCell ref="N54:O54"/>
    <mergeCell ref="N59:O59"/>
    <mergeCell ref="N60:O60"/>
    <mergeCell ref="N61:O61"/>
    <mergeCell ref="C77:I82"/>
    <mergeCell ref="N68:O68"/>
  </mergeCells>
  <dataValidations count="11">
    <dataValidation type="list" allowBlank="1" showInputMessage="1" showErrorMessage="1" sqref="B78:B82">
      <formula1>Fortifications</formula1>
    </dataValidation>
    <dataValidation type="list" allowBlank="1" showInputMessage="1" showErrorMessage="1" sqref="C55:C64 C68:C73 D34:D50 D4:D20">
      <formula1>experience</formula1>
    </dataValidation>
    <dataValidation type="list" allowBlank="1" showInputMessage="1" showErrorMessage="1" sqref="H4:H20 H34:H50">
      <formula1>equipements</formula1>
    </dataValidation>
    <dataValidation type="list" allowBlank="1" showInputMessage="1" showErrorMessage="1" sqref="G4:G20 G34:G50">
      <formula1>capacites</formula1>
    </dataValidation>
    <dataValidation type="list" allowBlank="1" showInputMessage="1" showErrorMessage="1" sqref="F4:F7 F34:F37">
      <formula1>special</formula1>
    </dataValidation>
    <dataValidation type="list" allowBlank="1" showInputMessage="1" showErrorMessage="1" sqref="E4:E20 E34:E50 D55:D64 D68:D73">
      <formula1>moral</formula1>
    </dataValidation>
    <dataValidation type="list" allowBlank="1" showInputMessage="1" showErrorMessage="1" sqref="C4:C9 C34:C39">
      <formula1>classe</formula1>
    </dataValidation>
    <dataValidation type="list" allowBlank="1" showInputMessage="1" showErrorMessage="1" sqref="C10:C20 C40:C50">
      <formula1>ALd</formula1>
    </dataValidation>
    <dataValidation type="list" allowBlank="1" showInputMessage="1" showErrorMessage="1" sqref="B86:B90">
      <formula1>artillerie</formula1>
    </dataValidation>
    <dataValidation type="list" allowBlank="1" showInputMessage="1" showErrorMessage="1" sqref="B68:B73">
      <formula1>véhiculescanonsavions</formula1>
    </dataValidation>
    <dataValidation type="list" allowBlank="1" showInputMessage="1" showErrorMessage="1" sqref="B55:B64">
      <formula1>Unités</formula1>
    </dataValidation>
  </dataValidations>
  <printOptions/>
  <pageMargins left="0.75" right="0.75" top="1" bottom="1" header="0.4921259845" footer="0.4921259845"/>
  <pageSetup horizontalDpi="300" verticalDpi="300" orientation="portrait" paperSize="9" scale="37" r:id="rId1"/>
  <ignoredErrors>
    <ignoredError sqref="O55" unlockedFormula="1"/>
  </ignoredErrors>
</worksheet>
</file>

<file path=xl/worksheets/sheet2.xml><?xml version="1.0" encoding="utf-8"?>
<worksheet xmlns="http://schemas.openxmlformats.org/spreadsheetml/2006/main" xmlns:r="http://schemas.openxmlformats.org/officeDocument/2006/relationships">
  <sheetPr>
    <tabColor indexed="15"/>
  </sheetPr>
  <dimension ref="A1:C10"/>
  <sheetViews>
    <sheetView workbookViewId="0" topLeftCell="A3">
      <selection activeCell="C11" sqref="C11"/>
    </sheetView>
  </sheetViews>
  <sheetFormatPr defaultColWidth="11.421875" defaultRowHeight="12.75"/>
  <cols>
    <col min="2" max="2" width="25.8515625" style="0" customWidth="1"/>
  </cols>
  <sheetData>
    <row r="1" spans="1:3" ht="12.75">
      <c r="A1" t="s">
        <v>4</v>
      </c>
      <c r="B1" t="s">
        <v>12</v>
      </c>
      <c r="C1" t="s">
        <v>13</v>
      </c>
    </row>
    <row r="2" spans="1:3" ht="12.75">
      <c r="A2" t="s">
        <v>14</v>
      </c>
      <c r="B2" t="s">
        <v>15</v>
      </c>
      <c r="C2">
        <v>25</v>
      </c>
    </row>
    <row r="3" spans="1:3" ht="12.75">
      <c r="A3" t="s">
        <v>16</v>
      </c>
      <c r="B3" t="s">
        <v>17</v>
      </c>
      <c r="C3">
        <v>20</v>
      </c>
    </row>
    <row r="4" spans="1:3" ht="12.75">
      <c r="A4" t="s">
        <v>18</v>
      </c>
      <c r="B4" t="s">
        <v>19</v>
      </c>
      <c r="C4">
        <v>30</v>
      </c>
    </row>
    <row r="5" spans="1:3" ht="12.75">
      <c r="A5" t="s">
        <v>20</v>
      </c>
      <c r="B5" t="s">
        <v>21</v>
      </c>
      <c r="C5">
        <v>35</v>
      </c>
    </row>
    <row r="6" spans="1:3" ht="12.75">
      <c r="A6" t="s">
        <v>22</v>
      </c>
      <c r="B6" t="s">
        <v>23</v>
      </c>
      <c r="C6">
        <v>35</v>
      </c>
    </row>
    <row r="7" spans="1:3" ht="12.75">
      <c r="A7" t="s">
        <v>24</v>
      </c>
      <c r="B7" t="s">
        <v>25</v>
      </c>
      <c r="C7">
        <v>10</v>
      </c>
    </row>
    <row r="8" spans="1:3" ht="12.75">
      <c r="A8" t="s">
        <v>26</v>
      </c>
      <c r="B8" t="s">
        <v>27</v>
      </c>
      <c r="C8">
        <v>25</v>
      </c>
    </row>
    <row r="9" spans="1:3" ht="12.75">
      <c r="A9" t="s">
        <v>28</v>
      </c>
      <c r="B9" t="s">
        <v>29</v>
      </c>
      <c r="C9">
        <v>20</v>
      </c>
    </row>
    <row r="10" spans="1:3" ht="12.75">
      <c r="A10" t="s">
        <v>579</v>
      </c>
      <c r="B10" t="s">
        <v>580</v>
      </c>
      <c r="C10">
        <v>50</v>
      </c>
    </row>
  </sheetData>
  <sheetProtection/>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tabColor indexed="40"/>
  </sheetPr>
  <dimension ref="A1:C13"/>
  <sheetViews>
    <sheetView workbookViewId="0" topLeftCell="A1">
      <selection activeCell="D22" sqref="D22"/>
    </sheetView>
  </sheetViews>
  <sheetFormatPr defaultColWidth="11.421875" defaultRowHeight="12.75"/>
  <cols>
    <col min="1" max="1" width="8.421875" style="0" customWidth="1"/>
    <col min="2" max="2" width="22.7109375" style="0" customWidth="1"/>
    <col min="3" max="3" width="8.421875" style="0" customWidth="1"/>
  </cols>
  <sheetData>
    <row r="1" spans="1:3" ht="12.75">
      <c r="A1" t="s">
        <v>36</v>
      </c>
      <c r="B1" t="s">
        <v>9</v>
      </c>
      <c r="C1" t="s">
        <v>13</v>
      </c>
    </row>
    <row r="2" spans="1:3" ht="12.75">
      <c r="A2" t="s">
        <v>37</v>
      </c>
      <c r="B2" t="s">
        <v>37</v>
      </c>
      <c r="C2">
        <v>30</v>
      </c>
    </row>
    <row r="3" spans="1:3" ht="12.75">
      <c r="A3" t="s">
        <v>38</v>
      </c>
      <c r="B3" t="s">
        <v>38</v>
      </c>
      <c r="C3">
        <v>40</v>
      </c>
    </row>
    <row r="4" spans="1:3" ht="12.75">
      <c r="A4" t="s">
        <v>40</v>
      </c>
      <c r="B4" t="s">
        <v>39</v>
      </c>
      <c r="C4">
        <v>50</v>
      </c>
    </row>
    <row r="5" spans="1:3" ht="12.75">
      <c r="A5" t="s">
        <v>42</v>
      </c>
      <c r="B5" t="s">
        <v>41</v>
      </c>
      <c r="C5">
        <v>40</v>
      </c>
    </row>
    <row r="6" spans="1:3" ht="12.75">
      <c r="A6" t="s">
        <v>44</v>
      </c>
      <c r="B6" t="s">
        <v>43</v>
      </c>
      <c r="C6">
        <v>45</v>
      </c>
    </row>
    <row r="7" spans="1:3" ht="12.75">
      <c r="A7" t="s">
        <v>101</v>
      </c>
      <c r="B7" t="s">
        <v>45</v>
      </c>
      <c r="C7">
        <v>60</v>
      </c>
    </row>
    <row r="8" spans="1:3" ht="12.75">
      <c r="A8" t="s">
        <v>49</v>
      </c>
      <c r="B8" t="s">
        <v>48</v>
      </c>
      <c r="C8">
        <v>30</v>
      </c>
    </row>
    <row r="9" spans="1:3" ht="12.75">
      <c r="A9" t="s">
        <v>51</v>
      </c>
      <c r="B9" t="s">
        <v>50</v>
      </c>
      <c r="C9">
        <v>20</v>
      </c>
    </row>
    <row r="10" spans="1:3" ht="12.75">
      <c r="A10" t="s">
        <v>53</v>
      </c>
      <c r="B10" t="s">
        <v>52</v>
      </c>
      <c r="C10">
        <v>25</v>
      </c>
    </row>
    <row r="11" spans="1:3" ht="12.75">
      <c r="A11" t="s">
        <v>55</v>
      </c>
      <c r="B11" t="s">
        <v>54</v>
      </c>
      <c r="C11">
        <v>15</v>
      </c>
    </row>
    <row r="12" spans="1:3" ht="12.75">
      <c r="A12" t="s">
        <v>57</v>
      </c>
      <c r="B12" t="s">
        <v>56</v>
      </c>
      <c r="C12">
        <v>60</v>
      </c>
    </row>
    <row r="13" spans="1:3" ht="12.75">
      <c r="A13" t="s">
        <v>30</v>
      </c>
      <c r="B13" t="s">
        <v>31</v>
      </c>
      <c r="C13">
        <v>20</v>
      </c>
    </row>
  </sheetData>
  <sheetProtection password="8D83" sheet="1" objects="1" scenarios="1"/>
  <printOptions/>
  <pageMargins left="0.75" right="0.75" top="1" bottom="1"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sheetPr>
    <tabColor indexed="48"/>
  </sheetPr>
  <dimension ref="A1:C10"/>
  <sheetViews>
    <sheetView workbookViewId="0" topLeftCell="A1">
      <selection activeCell="E17" sqref="E17"/>
    </sheetView>
  </sheetViews>
  <sheetFormatPr defaultColWidth="11.421875" defaultRowHeight="12.75"/>
  <cols>
    <col min="1" max="1" width="8.57421875" style="0" customWidth="1"/>
    <col min="2" max="2" width="22.8515625" style="0" customWidth="1"/>
  </cols>
  <sheetData>
    <row r="1" spans="1:3" ht="12.75">
      <c r="A1" s="2" t="s">
        <v>4</v>
      </c>
      <c r="B1" s="2" t="s">
        <v>58</v>
      </c>
      <c r="C1" s="2" t="s">
        <v>13</v>
      </c>
    </row>
    <row r="2" spans="1:3" ht="12.75">
      <c r="A2" t="s">
        <v>60</v>
      </c>
      <c r="B2" t="s">
        <v>59</v>
      </c>
      <c r="C2">
        <v>0</v>
      </c>
    </row>
    <row r="3" spans="1:3" ht="12.75">
      <c r="A3" t="s">
        <v>62</v>
      </c>
      <c r="B3" t="s">
        <v>61</v>
      </c>
      <c r="C3">
        <v>-5</v>
      </c>
    </row>
    <row r="4" spans="1:3" ht="12.75">
      <c r="A4" t="s">
        <v>64</v>
      </c>
      <c r="B4" t="s">
        <v>63</v>
      </c>
      <c r="C4" s="1">
        <v>5</v>
      </c>
    </row>
    <row r="5" spans="1:3" ht="12.75">
      <c r="A5" t="s">
        <v>66</v>
      </c>
      <c r="B5" t="s">
        <v>65</v>
      </c>
      <c r="C5">
        <v>5</v>
      </c>
    </row>
    <row r="6" spans="1:3" ht="12.75">
      <c r="A6" t="s">
        <v>68</v>
      </c>
      <c r="B6" t="s">
        <v>67</v>
      </c>
      <c r="C6">
        <v>-5</v>
      </c>
    </row>
    <row r="7" spans="1:3" ht="12.75">
      <c r="A7" t="s">
        <v>70</v>
      </c>
      <c r="B7" t="s">
        <v>69</v>
      </c>
      <c r="C7">
        <v>5</v>
      </c>
    </row>
    <row r="8" spans="1:3" ht="12.75">
      <c r="A8" t="s">
        <v>72</v>
      </c>
      <c r="B8" t="s">
        <v>71</v>
      </c>
      <c r="C8">
        <v>5</v>
      </c>
    </row>
    <row r="9" spans="1:3" ht="12.75">
      <c r="A9" t="s">
        <v>95</v>
      </c>
      <c r="B9" t="s">
        <v>73</v>
      </c>
      <c r="C9">
        <v>5</v>
      </c>
    </row>
    <row r="10" spans="1:3" ht="12.75">
      <c r="A10" t="s">
        <v>75</v>
      </c>
      <c r="B10" t="s">
        <v>74</v>
      </c>
      <c r="C10">
        <v>20</v>
      </c>
    </row>
  </sheetData>
  <sheetProtection password="8D83" sheet="1" objects="1" scenarios="1"/>
  <printOptions/>
  <pageMargins left="0.75" right="0.75" top="1" bottom="1" header="0.4921259845" footer="0.492125984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tabColor indexed="12"/>
  </sheetPr>
  <dimension ref="A1:C14"/>
  <sheetViews>
    <sheetView workbookViewId="0" topLeftCell="A2">
      <selection activeCell="A14" sqref="A14"/>
    </sheetView>
  </sheetViews>
  <sheetFormatPr defaultColWidth="11.421875" defaultRowHeight="12.75"/>
  <cols>
    <col min="1" max="1" width="11.57421875" style="0" customWidth="1"/>
    <col min="2" max="2" width="23.8515625" style="0" customWidth="1"/>
  </cols>
  <sheetData>
    <row r="1" spans="1:3" ht="12.75">
      <c r="A1" t="s">
        <v>4</v>
      </c>
      <c r="B1" t="s">
        <v>76</v>
      </c>
      <c r="C1" t="s">
        <v>13</v>
      </c>
    </row>
    <row r="2" spans="1:3" ht="12.75">
      <c r="A2" t="s">
        <v>47</v>
      </c>
      <c r="B2" t="s">
        <v>46</v>
      </c>
      <c r="C2">
        <v>5</v>
      </c>
    </row>
    <row r="3" spans="1:3" ht="12.75">
      <c r="A3" t="s">
        <v>102</v>
      </c>
      <c r="B3" t="s">
        <v>97</v>
      </c>
      <c r="C3">
        <v>30</v>
      </c>
    </row>
    <row r="4" spans="1:3" ht="12.75">
      <c r="A4" t="s">
        <v>77</v>
      </c>
      <c r="B4" t="s">
        <v>78</v>
      </c>
      <c r="C4">
        <v>5</v>
      </c>
    </row>
    <row r="5" spans="1:3" ht="12.75">
      <c r="A5" t="s">
        <v>79</v>
      </c>
      <c r="B5" t="s">
        <v>80</v>
      </c>
      <c r="C5">
        <v>5</v>
      </c>
    </row>
    <row r="6" spans="1:3" ht="12.75">
      <c r="A6" t="s">
        <v>81</v>
      </c>
      <c r="B6" t="s">
        <v>82</v>
      </c>
      <c r="C6">
        <v>5</v>
      </c>
    </row>
    <row r="7" spans="1:3" ht="12.75">
      <c r="A7" t="s">
        <v>577</v>
      </c>
      <c r="B7" t="s">
        <v>83</v>
      </c>
      <c r="C7">
        <v>5</v>
      </c>
    </row>
    <row r="8" spans="1:3" ht="12.75">
      <c r="A8" t="s">
        <v>84</v>
      </c>
      <c r="B8" t="s">
        <v>85</v>
      </c>
      <c r="C8">
        <v>10</v>
      </c>
    </row>
    <row r="9" spans="1:3" ht="12.75">
      <c r="A9" t="s">
        <v>576</v>
      </c>
      <c r="B9" t="s">
        <v>575</v>
      </c>
      <c r="C9">
        <v>5</v>
      </c>
    </row>
    <row r="10" spans="1:3" ht="12.75">
      <c r="A10" t="s">
        <v>86</v>
      </c>
      <c r="B10" t="s">
        <v>87</v>
      </c>
      <c r="C10">
        <v>40</v>
      </c>
    </row>
    <row r="11" spans="1:3" ht="12.75">
      <c r="A11" t="s">
        <v>89</v>
      </c>
      <c r="B11" t="s">
        <v>88</v>
      </c>
      <c r="C11">
        <v>20</v>
      </c>
    </row>
    <row r="12" spans="1:3" ht="12.75">
      <c r="A12" t="s">
        <v>90</v>
      </c>
      <c r="B12" t="s">
        <v>91</v>
      </c>
      <c r="C12">
        <v>35</v>
      </c>
    </row>
    <row r="13" spans="1:3" ht="12.75">
      <c r="A13" t="s">
        <v>92</v>
      </c>
      <c r="B13" t="s">
        <v>93</v>
      </c>
      <c r="C13">
        <v>5</v>
      </c>
    </row>
    <row r="14" spans="1:3" ht="12.75">
      <c r="A14" t="s">
        <v>578</v>
      </c>
      <c r="B14" t="s">
        <v>500</v>
      </c>
      <c r="C14">
        <v>50</v>
      </c>
    </row>
  </sheetData>
  <sheetProtection/>
  <printOptions/>
  <pageMargins left="0.75" right="0.75" top="1" bottom="1" header="0.4921259845" footer="0.4921259845"/>
  <pageSetup orientation="portrait" paperSize="9"/>
</worksheet>
</file>

<file path=xl/worksheets/sheet6.xml><?xml version="1.0" encoding="utf-8"?>
<worksheet xmlns="http://schemas.openxmlformats.org/spreadsheetml/2006/main" xmlns:r="http://schemas.openxmlformats.org/officeDocument/2006/relationships">
  <sheetPr>
    <tabColor indexed="11"/>
  </sheetPr>
  <dimension ref="A1:J204"/>
  <sheetViews>
    <sheetView workbookViewId="0" topLeftCell="A182">
      <selection activeCell="A182" sqref="A1:IV16384"/>
    </sheetView>
  </sheetViews>
  <sheetFormatPr defaultColWidth="11.421875" defaultRowHeight="12.75"/>
  <cols>
    <col min="1" max="1" width="20.00390625" style="62" customWidth="1"/>
    <col min="2" max="2" width="14.7109375" style="31" customWidth="1"/>
    <col min="3" max="3" width="11.421875" style="31" customWidth="1"/>
  </cols>
  <sheetData>
    <row r="1" ht="15.75">
      <c r="A1" s="44" t="s">
        <v>411</v>
      </c>
    </row>
    <row r="2" spans="1:10" ht="12.75">
      <c r="A2" s="52" t="s">
        <v>445</v>
      </c>
      <c r="B2" s="28" t="s">
        <v>132</v>
      </c>
      <c r="C2" s="29">
        <v>30</v>
      </c>
      <c r="D2" s="28"/>
      <c r="E2" s="28"/>
      <c r="F2" s="28"/>
      <c r="G2" s="30"/>
      <c r="H2" s="31"/>
      <c r="I2" s="31"/>
      <c r="J2" s="31"/>
    </row>
    <row r="3" spans="1:10" ht="12.75">
      <c r="A3" s="52" t="s">
        <v>446</v>
      </c>
      <c r="B3" s="28" t="s">
        <v>132</v>
      </c>
      <c r="C3" s="29">
        <v>40</v>
      </c>
      <c r="D3" s="28"/>
      <c r="E3" s="28"/>
      <c r="F3" s="28"/>
      <c r="G3" s="30"/>
      <c r="H3" s="31"/>
      <c r="I3" s="31"/>
      <c r="J3" s="31"/>
    </row>
    <row r="4" spans="1:10" ht="12.75">
      <c r="A4" s="60" t="s">
        <v>133</v>
      </c>
      <c r="B4" s="28" t="s">
        <v>132</v>
      </c>
      <c r="C4" s="29">
        <v>100</v>
      </c>
      <c r="D4" s="28"/>
      <c r="E4" s="28"/>
      <c r="F4" s="28"/>
      <c r="G4" s="30"/>
      <c r="H4" s="31"/>
      <c r="I4" s="31"/>
      <c r="J4" s="31"/>
    </row>
    <row r="5" spans="1:10" ht="12.75">
      <c r="A5" s="60" t="s">
        <v>138</v>
      </c>
      <c r="B5" s="28" t="s">
        <v>139</v>
      </c>
      <c r="C5" s="29">
        <v>40</v>
      </c>
      <c r="D5" s="28"/>
      <c r="E5" s="28"/>
      <c r="F5" s="28"/>
      <c r="G5" s="30"/>
      <c r="H5" s="31"/>
      <c r="I5" s="31"/>
      <c r="J5" s="31"/>
    </row>
    <row r="6" spans="1:10" ht="12.75">
      <c r="A6" s="60" t="s">
        <v>141</v>
      </c>
      <c r="B6" s="28" t="s">
        <v>139</v>
      </c>
      <c r="C6" s="29">
        <v>50</v>
      </c>
      <c r="D6" s="28"/>
      <c r="E6" s="28"/>
      <c r="F6" s="28"/>
      <c r="G6" s="30"/>
      <c r="H6" s="31"/>
      <c r="I6" s="31"/>
      <c r="J6" s="31"/>
    </row>
    <row r="7" spans="1:10" ht="12.75">
      <c r="A7" s="60" t="s">
        <v>144</v>
      </c>
      <c r="B7" s="28" t="s">
        <v>143</v>
      </c>
      <c r="C7" s="29">
        <v>50</v>
      </c>
      <c r="D7" s="28"/>
      <c r="E7" s="28"/>
      <c r="F7" s="28"/>
      <c r="G7" s="30"/>
      <c r="H7" s="31"/>
      <c r="I7" s="31"/>
      <c r="J7" s="31"/>
    </row>
    <row r="8" spans="1:10" ht="12.75">
      <c r="A8" s="60" t="s">
        <v>145</v>
      </c>
      <c r="B8" s="28" t="s">
        <v>143</v>
      </c>
      <c r="C8" s="29">
        <v>45</v>
      </c>
      <c r="D8" s="28"/>
      <c r="E8" s="28"/>
      <c r="F8" s="28"/>
      <c r="G8" s="30"/>
      <c r="H8" s="31"/>
      <c r="I8" s="31"/>
      <c r="J8" s="31"/>
    </row>
    <row r="9" spans="1:10" ht="12.75">
      <c r="A9" s="60" t="s">
        <v>146</v>
      </c>
      <c r="B9" s="28" t="s">
        <v>147</v>
      </c>
      <c r="C9" s="29">
        <v>10</v>
      </c>
      <c r="D9" s="28"/>
      <c r="E9" s="28"/>
      <c r="F9" s="28"/>
      <c r="G9" s="30"/>
      <c r="H9" s="31"/>
      <c r="I9" s="31"/>
      <c r="J9" s="31"/>
    </row>
    <row r="10" spans="1:10" ht="12.75">
      <c r="A10" s="60" t="s">
        <v>148</v>
      </c>
      <c r="B10" s="28" t="s">
        <v>147</v>
      </c>
      <c r="C10" s="29">
        <v>40</v>
      </c>
      <c r="D10" s="28"/>
      <c r="E10" s="28"/>
      <c r="F10" s="28"/>
      <c r="G10" s="30"/>
      <c r="H10" s="31"/>
      <c r="I10" s="31"/>
      <c r="J10" s="31"/>
    </row>
    <row r="11" spans="1:10" ht="12.75">
      <c r="A11" s="60" t="s">
        <v>149</v>
      </c>
      <c r="B11" s="28" t="s">
        <v>147</v>
      </c>
      <c r="C11" s="29">
        <v>20</v>
      </c>
      <c r="D11" s="28"/>
      <c r="E11" s="28"/>
      <c r="F11" s="28"/>
      <c r="G11" s="30"/>
      <c r="H11" s="31"/>
      <c r="I11" s="31"/>
      <c r="J11" s="31"/>
    </row>
    <row r="12" spans="1:10" ht="12.75">
      <c r="A12" s="60" t="s">
        <v>150</v>
      </c>
      <c r="B12" s="28" t="s">
        <v>147</v>
      </c>
      <c r="C12" s="29">
        <v>30</v>
      </c>
      <c r="D12" s="28"/>
      <c r="E12" s="28"/>
      <c r="F12" s="28"/>
      <c r="G12" s="30"/>
      <c r="H12" s="31"/>
      <c r="I12" s="31"/>
      <c r="J12" s="31"/>
    </row>
    <row r="13" spans="1:10" ht="12.75">
      <c r="A13" s="60" t="s">
        <v>168</v>
      </c>
      <c r="B13" s="28" t="s">
        <v>166</v>
      </c>
      <c r="C13" s="29">
        <v>55</v>
      </c>
      <c r="D13" s="31"/>
      <c r="E13" s="31"/>
      <c r="F13" s="28"/>
      <c r="G13" s="30"/>
      <c r="H13" s="28"/>
      <c r="I13" s="28"/>
      <c r="J13" s="31"/>
    </row>
    <row r="14" spans="1:10" ht="12.75">
      <c r="A14" s="60" t="s">
        <v>169</v>
      </c>
      <c r="B14" s="28" t="s">
        <v>166</v>
      </c>
      <c r="C14" s="29">
        <v>40</v>
      </c>
      <c r="D14" s="31"/>
      <c r="E14" s="31"/>
      <c r="F14" s="28"/>
      <c r="G14" s="30"/>
      <c r="H14" s="28"/>
      <c r="I14" s="28"/>
      <c r="J14" s="31"/>
    </row>
    <row r="15" spans="1:3" ht="12.75">
      <c r="A15" s="60" t="s">
        <v>151</v>
      </c>
      <c r="B15" s="28" t="s">
        <v>152</v>
      </c>
      <c r="C15" s="29">
        <v>60</v>
      </c>
    </row>
    <row r="16" spans="1:3" ht="12.75">
      <c r="A16" s="60" t="s">
        <v>153</v>
      </c>
      <c r="B16" s="28" t="s">
        <v>152</v>
      </c>
      <c r="C16" s="29">
        <v>50</v>
      </c>
    </row>
    <row r="17" spans="1:3" ht="12.75">
      <c r="A17" s="60" t="s">
        <v>154</v>
      </c>
      <c r="B17" s="28" t="s">
        <v>152</v>
      </c>
      <c r="C17" s="29">
        <v>55</v>
      </c>
    </row>
    <row r="18" spans="1:3" ht="12.75">
      <c r="A18" s="60" t="s">
        <v>155</v>
      </c>
      <c r="B18" s="28" t="s">
        <v>152</v>
      </c>
      <c r="C18" s="29">
        <v>85</v>
      </c>
    </row>
    <row r="19" spans="1:3" ht="12.75">
      <c r="A19" s="60" t="s">
        <v>156</v>
      </c>
      <c r="B19" s="28" t="s">
        <v>152</v>
      </c>
      <c r="C19" s="29">
        <v>70</v>
      </c>
    </row>
    <row r="20" spans="1:3" ht="12.75">
      <c r="A20" s="60" t="s">
        <v>157</v>
      </c>
      <c r="B20" s="28" t="s">
        <v>152</v>
      </c>
      <c r="C20" s="29">
        <v>75</v>
      </c>
    </row>
    <row r="21" spans="1:3" ht="12.75">
      <c r="A21" s="60" t="s">
        <v>158</v>
      </c>
      <c r="B21" s="28" t="s">
        <v>152</v>
      </c>
      <c r="C21" s="29">
        <v>95</v>
      </c>
    </row>
    <row r="22" spans="1:3" ht="12.75">
      <c r="A22" s="60" t="s">
        <v>159</v>
      </c>
      <c r="B22" s="28" t="s">
        <v>152</v>
      </c>
      <c r="C22" s="29">
        <v>45</v>
      </c>
    </row>
    <row r="23" spans="1:3" ht="12.75">
      <c r="A23" s="60" t="s">
        <v>160</v>
      </c>
      <c r="B23" s="28" t="s">
        <v>152</v>
      </c>
      <c r="C23" s="29">
        <v>75</v>
      </c>
    </row>
    <row r="24" spans="1:3" ht="12.75">
      <c r="A24" s="60" t="s">
        <v>161</v>
      </c>
      <c r="B24" s="28" t="s">
        <v>152</v>
      </c>
      <c r="C24" s="29">
        <v>90</v>
      </c>
    </row>
    <row r="25" spans="1:3" ht="12.75">
      <c r="A25" s="60" t="s">
        <v>162</v>
      </c>
      <c r="B25" s="28" t="s">
        <v>163</v>
      </c>
      <c r="C25" s="29">
        <v>150</v>
      </c>
    </row>
    <row r="26" spans="1:3" ht="12.75">
      <c r="A26" s="60" t="s">
        <v>164</v>
      </c>
      <c r="B26" s="28" t="s">
        <v>163</v>
      </c>
      <c r="C26" s="29">
        <v>200</v>
      </c>
    </row>
    <row r="27" ht="15.75">
      <c r="A27" s="44" t="s">
        <v>410</v>
      </c>
    </row>
    <row r="28" spans="1:7" ht="12.75">
      <c r="A28" s="60" t="s">
        <v>213</v>
      </c>
      <c r="B28" s="28" t="s">
        <v>132</v>
      </c>
      <c r="C28" s="29">
        <v>40</v>
      </c>
      <c r="G28" s="24"/>
    </row>
    <row r="29" spans="1:7" ht="12.75">
      <c r="A29" s="60" t="s">
        <v>214</v>
      </c>
      <c r="B29" s="28" t="s">
        <v>132</v>
      </c>
      <c r="C29" s="29">
        <v>30</v>
      </c>
      <c r="G29" s="24"/>
    </row>
    <row r="30" spans="1:7" ht="12.75">
      <c r="A30" s="60" t="s">
        <v>215</v>
      </c>
      <c r="B30" s="28" t="s">
        <v>132</v>
      </c>
      <c r="C30" s="29">
        <v>100</v>
      </c>
      <c r="G30" s="24"/>
    </row>
    <row r="31" spans="1:7" ht="12.75">
      <c r="A31" s="60" t="s">
        <v>233</v>
      </c>
      <c r="B31" s="28" t="s">
        <v>147</v>
      </c>
      <c r="C31" s="29">
        <v>10</v>
      </c>
      <c r="G31" s="24"/>
    </row>
    <row r="32" spans="1:7" ht="12.75">
      <c r="A32" s="52" t="s">
        <v>488</v>
      </c>
      <c r="B32" s="49" t="s">
        <v>147</v>
      </c>
      <c r="C32" s="29">
        <v>10</v>
      </c>
      <c r="G32" s="24"/>
    </row>
    <row r="33" spans="1:7" ht="12.75">
      <c r="A33" s="60" t="s">
        <v>234</v>
      </c>
      <c r="B33" s="28" t="s">
        <v>147</v>
      </c>
      <c r="C33" s="29">
        <v>20</v>
      </c>
      <c r="G33" s="24"/>
    </row>
    <row r="34" spans="1:7" ht="12.75">
      <c r="A34" s="60" t="s">
        <v>235</v>
      </c>
      <c r="B34" s="28" t="s">
        <v>147</v>
      </c>
      <c r="C34" s="29">
        <v>5</v>
      </c>
      <c r="G34" s="24"/>
    </row>
    <row r="35" spans="1:7" ht="12.75">
      <c r="A35" s="60" t="s">
        <v>236</v>
      </c>
      <c r="B35" s="28" t="s">
        <v>147</v>
      </c>
      <c r="C35" s="29">
        <v>15</v>
      </c>
      <c r="G35" s="24"/>
    </row>
    <row r="36" spans="1:7" ht="12.75">
      <c r="A36" s="60" t="s">
        <v>237</v>
      </c>
      <c r="B36" s="28" t="s">
        <v>147</v>
      </c>
      <c r="C36" s="29">
        <v>15</v>
      </c>
      <c r="G36" s="24"/>
    </row>
    <row r="37" spans="1:7" ht="12.75">
      <c r="A37" s="52" t="s">
        <v>151</v>
      </c>
      <c r="B37" s="28" t="s">
        <v>152</v>
      </c>
      <c r="C37" s="29">
        <v>60</v>
      </c>
      <c r="G37" s="24"/>
    </row>
    <row r="38" spans="1:7" ht="12.75">
      <c r="A38" s="52" t="s">
        <v>508</v>
      </c>
      <c r="B38" s="28" t="s">
        <v>152</v>
      </c>
      <c r="C38" s="29">
        <v>80</v>
      </c>
      <c r="G38" s="24"/>
    </row>
    <row r="39" spans="1:7" ht="12.75">
      <c r="A39" s="61" t="s">
        <v>503</v>
      </c>
      <c r="B39" s="28" t="s">
        <v>152</v>
      </c>
      <c r="C39" s="29">
        <v>45</v>
      </c>
      <c r="G39" s="24"/>
    </row>
    <row r="40" spans="1:7" ht="12.75">
      <c r="A40" s="61" t="s">
        <v>504</v>
      </c>
      <c r="B40" s="28" t="s">
        <v>152</v>
      </c>
      <c r="C40" s="29">
        <v>55</v>
      </c>
      <c r="G40" s="24"/>
    </row>
    <row r="41" spans="1:7" ht="12.75">
      <c r="A41" s="61" t="s">
        <v>505</v>
      </c>
      <c r="B41" s="28" t="s">
        <v>152</v>
      </c>
      <c r="C41" s="29">
        <v>90</v>
      </c>
      <c r="G41" s="24"/>
    </row>
    <row r="42" spans="1:7" ht="12.75">
      <c r="A42" s="52" t="s">
        <v>509</v>
      </c>
      <c r="B42" s="28" t="s">
        <v>152</v>
      </c>
      <c r="C42" s="29">
        <v>120</v>
      </c>
      <c r="G42" s="24"/>
    </row>
    <row r="43" spans="1:7" ht="12.75">
      <c r="A43" s="52" t="s">
        <v>156</v>
      </c>
      <c r="B43" s="28" t="s">
        <v>152</v>
      </c>
      <c r="C43" s="29">
        <v>70</v>
      </c>
      <c r="G43" s="24"/>
    </row>
    <row r="44" spans="1:3" ht="12.75">
      <c r="A44" s="60" t="s">
        <v>157</v>
      </c>
      <c r="B44" s="28" t="s">
        <v>152</v>
      </c>
      <c r="C44" s="29">
        <v>80</v>
      </c>
    </row>
    <row r="45" spans="1:3" ht="12.75">
      <c r="A45" s="60" t="s">
        <v>238</v>
      </c>
      <c r="B45" s="28" t="s">
        <v>152</v>
      </c>
      <c r="C45" s="29">
        <v>95</v>
      </c>
    </row>
    <row r="46" spans="1:3" ht="12.75">
      <c r="A46" s="60" t="s">
        <v>239</v>
      </c>
      <c r="B46" s="28" t="s">
        <v>152</v>
      </c>
      <c r="C46" s="29">
        <v>25</v>
      </c>
    </row>
    <row r="47" spans="1:3" ht="12.75">
      <c r="A47" s="60" t="s">
        <v>240</v>
      </c>
      <c r="B47" s="28" t="s">
        <v>152</v>
      </c>
      <c r="C47" s="29">
        <v>50</v>
      </c>
    </row>
    <row r="48" spans="1:3" ht="12.75">
      <c r="A48" s="60" t="s">
        <v>241</v>
      </c>
      <c r="B48" s="28" t="s">
        <v>152</v>
      </c>
      <c r="C48" s="29">
        <v>40</v>
      </c>
    </row>
    <row r="49" spans="1:3" ht="12.75">
      <c r="A49" s="60" t="s">
        <v>242</v>
      </c>
      <c r="B49" s="28" t="s">
        <v>152</v>
      </c>
      <c r="C49" s="29">
        <v>90</v>
      </c>
    </row>
    <row r="50" spans="1:3" ht="12.75">
      <c r="A50" s="60" t="s">
        <v>243</v>
      </c>
      <c r="B50" s="28" t="s">
        <v>152</v>
      </c>
      <c r="C50" s="29">
        <v>90</v>
      </c>
    </row>
    <row r="51" spans="1:3" ht="12.75">
      <c r="A51" s="60" t="s">
        <v>244</v>
      </c>
      <c r="B51" s="28" t="s">
        <v>152</v>
      </c>
      <c r="C51" s="29">
        <v>100</v>
      </c>
    </row>
    <row r="52" spans="1:3" ht="12.75">
      <c r="A52" s="60" t="s">
        <v>245</v>
      </c>
      <c r="B52" s="28" t="s">
        <v>163</v>
      </c>
      <c r="C52" s="29">
        <v>50</v>
      </c>
    </row>
    <row r="53" spans="1:3" ht="12.75">
      <c r="A53" s="60" t="s">
        <v>246</v>
      </c>
      <c r="B53" s="28" t="s">
        <v>163</v>
      </c>
      <c r="C53" s="29">
        <v>100</v>
      </c>
    </row>
    <row r="54" spans="1:3" ht="12.75">
      <c r="A54" s="60" t="s">
        <v>247</v>
      </c>
      <c r="B54" s="28" t="s">
        <v>163</v>
      </c>
      <c r="C54" s="29">
        <v>150</v>
      </c>
    </row>
    <row r="55" spans="1:3" ht="12.75">
      <c r="A55" s="60" t="s">
        <v>248</v>
      </c>
      <c r="B55" s="28" t="s">
        <v>163</v>
      </c>
      <c r="C55" s="29">
        <v>150</v>
      </c>
    </row>
    <row r="56" ht="15.75">
      <c r="A56" s="44" t="s">
        <v>433</v>
      </c>
    </row>
    <row r="57" spans="1:3" ht="12.75">
      <c r="A57" s="61" t="s">
        <v>448</v>
      </c>
      <c r="B57" s="28" t="s">
        <v>143</v>
      </c>
      <c r="C57" s="50">
        <v>40</v>
      </c>
    </row>
    <row r="58" spans="1:3" ht="12.75">
      <c r="A58" s="60" t="s">
        <v>277</v>
      </c>
      <c r="B58" s="28" t="s">
        <v>143</v>
      </c>
      <c r="C58" s="29">
        <v>40</v>
      </c>
    </row>
    <row r="59" spans="1:3" ht="12.75">
      <c r="A59" s="60" t="s">
        <v>278</v>
      </c>
      <c r="B59" s="28" t="s">
        <v>143</v>
      </c>
      <c r="C59" s="29">
        <v>45</v>
      </c>
    </row>
    <row r="60" spans="1:3" ht="12.75">
      <c r="A60" s="60" t="s">
        <v>279</v>
      </c>
      <c r="B60" s="28" t="s">
        <v>147</v>
      </c>
      <c r="C60" s="29">
        <v>10</v>
      </c>
    </row>
    <row r="61" spans="1:3" ht="12.75">
      <c r="A61" s="60" t="s">
        <v>280</v>
      </c>
      <c r="B61" s="28" t="s">
        <v>147</v>
      </c>
      <c r="C61" s="29">
        <v>20</v>
      </c>
    </row>
    <row r="62" spans="1:3" ht="12.75">
      <c r="A62" s="60" t="s">
        <v>281</v>
      </c>
      <c r="B62" s="28" t="s">
        <v>147</v>
      </c>
      <c r="C62" s="29">
        <v>30</v>
      </c>
    </row>
    <row r="63" spans="1:3" ht="12.75">
      <c r="A63" s="60" t="s">
        <v>282</v>
      </c>
      <c r="B63" s="28" t="s">
        <v>147</v>
      </c>
      <c r="C63" s="29">
        <v>40</v>
      </c>
    </row>
    <row r="64" spans="1:3" ht="12.75">
      <c r="A64" s="52" t="s">
        <v>515</v>
      </c>
      <c r="B64" s="28" t="s">
        <v>152</v>
      </c>
      <c r="C64" s="29">
        <v>60</v>
      </c>
    </row>
    <row r="65" spans="1:3" ht="12.75">
      <c r="A65" s="61" t="s">
        <v>508</v>
      </c>
      <c r="B65" s="28" t="s">
        <v>152</v>
      </c>
      <c r="C65" s="50">
        <v>80</v>
      </c>
    </row>
    <row r="66" spans="1:3" ht="12.75">
      <c r="A66" s="52" t="s">
        <v>283</v>
      </c>
      <c r="B66" s="28" t="s">
        <v>152</v>
      </c>
      <c r="C66" s="29">
        <v>35</v>
      </c>
    </row>
    <row r="67" spans="1:3" ht="12.75">
      <c r="A67" s="52" t="s">
        <v>512</v>
      </c>
      <c r="B67" s="28" t="s">
        <v>152</v>
      </c>
      <c r="C67" s="29">
        <v>45</v>
      </c>
    </row>
    <row r="68" spans="1:3" ht="12.75">
      <c r="A68" s="52" t="s">
        <v>513</v>
      </c>
      <c r="B68" s="28" t="s">
        <v>152</v>
      </c>
      <c r="C68" s="29">
        <v>55</v>
      </c>
    </row>
    <row r="69" spans="1:3" ht="12.75">
      <c r="A69" s="52" t="s">
        <v>514</v>
      </c>
      <c r="B69" s="28" t="s">
        <v>152</v>
      </c>
      <c r="C69" s="29">
        <v>65</v>
      </c>
    </row>
    <row r="70" spans="1:3" ht="12.75">
      <c r="A70" s="60" t="s">
        <v>284</v>
      </c>
      <c r="B70" s="28" t="s">
        <v>152</v>
      </c>
      <c r="C70" s="29">
        <v>90</v>
      </c>
    </row>
    <row r="71" spans="1:3" ht="12.75">
      <c r="A71" s="52" t="s">
        <v>511</v>
      </c>
      <c r="B71" s="28" t="s">
        <v>152</v>
      </c>
      <c r="C71" s="29">
        <v>80</v>
      </c>
    </row>
    <row r="72" spans="1:3" ht="12.75">
      <c r="A72" s="60" t="s">
        <v>285</v>
      </c>
      <c r="B72" s="28" t="s">
        <v>152</v>
      </c>
      <c r="C72" s="29">
        <v>70</v>
      </c>
    </row>
    <row r="73" spans="1:3" ht="12.75">
      <c r="A73" s="60" t="s">
        <v>286</v>
      </c>
      <c r="B73" s="28" t="s">
        <v>152</v>
      </c>
      <c r="C73" s="29">
        <v>85</v>
      </c>
    </row>
    <row r="74" spans="1:3" ht="12.75">
      <c r="A74" s="60" t="s">
        <v>287</v>
      </c>
      <c r="B74" s="28" t="s">
        <v>152</v>
      </c>
      <c r="C74" s="29">
        <v>95</v>
      </c>
    </row>
    <row r="75" spans="1:3" ht="12.75">
      <c r="A75" s="60" t="s">
        <v>288</v>
      </c>
      <c r="B75" s="28" t="s">
        <v>152</v>
      </c>
      <c r="C75" s="29">
        <v>55</v>
      </c>
    </row>
    <row r="76" spans="1:3" ht="12.75">
      <c r="A76" s="60" t="s">
        <v>289</v>
      </c>
      <c r="B76" s="28" t="s">
        <v>152</v>
      </c>
      <c r="C76" s="29">
        <v>70</v>
      </c>
    </row>
    <row r="77" spans="1:3" ht="12.75">
      <c r="A77" s="60" t="s">
        <v>290</v>
      </c>
      <c r="B77" s="28" t="s">
        <v>152</v>
      </c>
      <c r="C77" s="29">
        <v>90</v>
      </c>
    </row>
    <row r="78" spans="1:3" ht="12.75">
      <c r="A78" s="60" t="s">
        <v>291</v>
      </c>
      <c r="B78" s="28" t="s">
        <v>152</v>
      </c>
      <c r="C78" s="29">
        <v>90</v>
      </c>
    </row>
    <row r="79" spans="1:3" ht="12.75">
      <c r="A79" s="60" t="s">
        <v>510</v>
      </c>
      <c r="B79" s="28" t="s">
        <v>152</v>
      </c>
      <c r="C79" s="29">
        <v>100</v>
      </c>
    </row>
    <row r="80" spans="1:3" ht="12.75">
      <c r="A80" s="60" t="s">
        <v>292</v>
      </c>
      <c r="B80" s="28" t="s">
        <v>163</v>
      </c>
      <c r="C80" s="29">
        <v>100</v>
      </c>
    </row>
    <row r="81" spans="1:3" ht="12.75">
      <c r="A81" s="60" t="s">
        <v>293</v>
      </c>
      <c r="B81" s="28" t="s">
        <v>163</v>
      </c>
      <c r="C81" s="29">
        <v>150</v>
      </c>
    </row>
    <row r="82" spans="1:3" ht="12.75">
      <c r="A82" s="60" t="s">
        <v>294</v>
      </c>
      <c r="B82" s="28" t="s">
        <v>163</v>
      </c>
      <c r="C82" s="29">
        <v>200</v>
      </c>
    </row>
    <row r="83" spans="1:3" ht="12.75">
      <c r="A83" s="60" t="s">
        <v>295</v>
      </c>
      <c r="B83" s="28" t="s">
        <v>163</v>
      </c>
      <c r="C83" s="29">
        <v>150</v>
      </c>
    </row>
    <row r="84" ht="15.75">
      <c r="A84" s="44" t="s">
        <v>408</v>
      </c>
    </row>
    <row r="85" spans="1:7" ht="12.75">
      <c r="A85" s="60" t="s">
        <v>309</v>
      </c>
      <c r="B85" s="28" t="s">
        <v>310</v>
      </c>
      <c r="C85" s="29">
        <v>50</v>
      </c>
      <c r="G85" s="24"/>
    </row>
    <row r="86" spans="1:7" ht="12.75">
      <c r="A86" s="60" t="s">
        <v>449</v>
      </c>
      <c r="B86" s="28" t="s">
        <v>310</v>
      </c>
      <c r="C86" s="29">
        <v>60</v>
      </c>
      <c r="G86" s="24"/>
    </row>
    <row r="87" spans="1:7" ht="12.75">
      <c r="A87" s="60" t="s">
        <v>311</v>
      </c>
      <c r="B87" s="28" t="s">
        <v>147</v>
      </c>
      <c r="C87" s="29">
        <v>20</v>
      </c>
      <c r="G87" s="24"/>
    </row>
    <row r="88" spans="1:7" ht="12.75">
      <c r="A88" s="60" t="s">
        <v>312</v>
      </c>
      <c r="B88" s="28" t="s">
        <v>147</v>
      </c>
      <c r="C88" s="29">
        <v>20</v>
      </c>
      <c r="G88" s="24"/>
    </row>
    <row r="89" spans="1:7" ht="12.75">
      <c r="A89" s="60" t="s">
        <v>235</v>
      </c>
      <c r="B89" s="28" t="s">
        <v>147</v>
      </c>
      <c r="C89" s="29">
        <v>5</v>
      </c>
      <c r="G89" s="24"/>
    </row>
    <row r="90" spans="1:7" ht="12.75">
      <c r="A90" s="52" t="s">
        <v>151</v>
      </c>
      <c r="B90" s="28" t="s">
        <v>152</v>
      </c>
      <c r="C90" s="29">
        <v>60</v>
      </c>
      <c r="G90" s="24"/>
    </row>
    <row r="91" spans="1:7" ht="12.75">
      <c r="A91" s="52" t="s">
        <v>516</v>
      </c>
      <c r="B91" s="28" t="s">
        <v>152</v>
      </c>
      <c r="C91" s="29">
        <v>50</v>
      </c>
      <c r="G91" s="24"/>
    </row>
    <row r="92" spans="1:7" ht="12.75">
      <c r="A92" s="52" t="s">
        <v>313</v>
      </c>
      <c r="B92" s="28" t="s">
        <v>152</v>
      </c>
      <c r="C92" s="29">
        <v>45</v>
      </c>
      <c r="G92" s="24"/>
    </row>
    <row r="93" spans="1:7" ht="12.75">
      <c r="A93" s="52" t="s">
        <v>517</v>
      </c>
      <c r="B93" s="28" t="s">
        <v>152</v>
      </c>
      <c r="C93" s="29">
        <v>70</v>
      </c>
      <c r="G93" s="24"/>
    </row>
    <row r="94" spans="1:3" ht="12.75">
      <c r="A94" s="60" t="s">
        <v>157</v>
      </c>
      <c r="B94" s="28" t="s">
        <v>152</v>
      </c>
      <c r="C94" s="29">
        <v>80</v>
      </c>
    </row>
    <row r="95" spans="1:3" ht="12.75">
      <c r="A95" s="60" t="s">
        <v>158</v>
      </c>
      <c r="B95" s="28" t="s">
        <v>152</v>
      </c>
      <c r="C95" s="29">
        <v>95</v>
      </c>
    </row>
    <row r="96" spans="1:3" ht="12.75">
      <c r="A96" s="60" t="s">
        <v>314</v>
      </c>
      <c r="B96" s="28" t="s">
        <v>152</v>
      </c>
      <c r="C96" s="29">
        <v>60</v>
      </c>
    </row>
    <row r="97" spans="1:3" ht="12.75">
      <c r="A97" s="60" t="s">
        <v>315</v>
      </c>
      <c r="B97" s="28" t="s">
        <v>152</v>
      </c>
      <c r="C97" s="29">
        <v>70</v>
      </c>
    </row>
    <row r="98" spans="1:3" ht="12.75">
      <c r="A98" s="60" t="s">
        <v>316</v>
      </c>
      <c r="B98" s="28" t="s">
        <v>163</v>
      </c>
      <c r="C98" s="29">
        <v>50</v>
      </c>
    </row>
    <row r="99" spans="1:3" ht="12.75">
      <c r="A99" s="60" t="s">
        <v>317</v>
      </c>
      <c r="B99" s="28" t="s">
        <v>163</v>
      </c>
      <c r="C99" s="29">
        <v>50</v>
      </c>
    </row>
    <row r="100" ht="15.75">
      <c r="A100" s="44" t="s">
        <v>407</v>
      </c>
    </row>
    <row r="101" spans="1:7" ht="12.75">
      <c r="A101" s="60" t="s">
        <v>357</v>
      </c>
      <c r="B101" s="28" t="s">
        <v>132</v>
      </c>
      <c r="C101" s="29">
        <v>40</v>
      </c>
      <c r="G101" s="24"/>
    </row>
    <row r="102" spans="1:7" ht="12.75">
      <c r="A102" s="60" t="s">
        <v>358</v>
      </c>
      <c r="B102" s="28" t="s">
        <v>132</v>
      </c>
      <c r="C102" s="29">
        <v>25</v>
      </c>
      <c r="G102" s="24"/>
    </row>
    <row r="103" spans="1:7" ht="12.75">
      <c r="A103" s="60" t="s">
        <v>359</v>
      </c>
      <c r="B103" s="28" t="s">
        <v>132</v>
      </c>
      <c r="C103" s="29">
        <v>35</v>
      </c>
      <c r="G103" s="24"/>
    </row>
    <row r="104" spans="1:7" ht="12.75">
      <c r="A104" s="60" t="s">
        <v>360</v>
      </c>
      <c r="B104" s="28" t="s">
        <v>132</v>
      </c>
      <c r="C104" s="29">
        <v>60</v>
      </c>
      <c r="G104" s="24"/>
    </row>
    <row r="105" spans="1:7" ht="12.75">
      <c r="A105" s="60" t="s">
        <v>361</v>
      </c>
      <c r="B105" s="28" t="s">
        <v>132</v>
      </c>
      <c r="C105" s="29">
        <v>90</v>
      </c>
      <c r="G105" s="24"/>
    </row>
    <row r="106" spans="1:7" ht="12.75">
      <c r="A106" s="60" t="s">
        <v>362</v>
      </c>
      <c r="B106" s="28" t="s">
        <v>132</v>
      </c>
      <c r="C106" s="29">
        <v>90</v>
      </c>
      <c r="G106" s="24"/>
    </row>
    <row r="107" spans="1:7" ht="12.75">
      <c r="A107" s="60" t="s">
        <v>363</v>
      </c>
      <c r="B107" s="28" t="s">
        <v>132</v>
      </c>
      <c r="C107" s="29">
        <v>30</v>
      </c>
      <c r="G107" s="24"/>
    </row>
    <row r="108" spans="1:7" ht="12.75">
      <c r="A108" s="60" t="s">
        <v>450</v>
      </c>
      <c r="B108" s="28" t="s">
        <v>132</v>
      </c>
      <c r="C108" s="29">
        <v>40</v>
      </c>
      <c r="G108" s="24"/>
    </row>
    <row r="109" spans="1:7" ht="12.75">
      <c r="A109" s="60" t="s">
        <v>364</v>
      </c>
      <c r="B109" s="28" t="s">
        <v>143</v>
      </c>
      <c r="C109" s="29">
        <v>80</v>
      </c>
      <c r="G109" s="24"/>
    </row>
    <row r="110" spans="1:7" ht="12.75">
      <c r="A110" s="60" t="s">
        <v>372</v>
      </c>
      <c r="B110" s="28" t="s">
        <v>143</v>
      </c>
      <c r="C110" s="29">
        <v>60</v>
      </c>
      <c r="G110" s="24"/>
    </row>
    <row r="111" spans="1:7" ht="12.75">
      <c r="A111" s="60" t="s">
        <v>145</v>
      </c>
      <c r="B111" s="28" t="s">
        <v>143</v>
      </c>
      <c r="C111" s="29">
        <v>45</v>
      </c>
      <c r="G111" s="24"/>
    </row>
    <row r="112" spans="1:7" ht="12.75">
      <c r="A112" s="60" t="s">
        <v>146</v>
      </c>
      <c r="B112" s="28" t="s">
        <v>147</v>
      </c>
      <c r="C112" s="29">
        <v>10</v>
      </c>
      <c r="G112" s="24"/>
    </row>
    <row r="113" spans="1:7" ht="12.75">
      <c r="A113" s="60" t="s">
        <v>373</v>
      </c>
      <c r="B113" s="28" t="s">
        <v>147</v>
      </c>
      <c r="C113" s="29">
        <v>20</v>
      </c>
      <c r="G113" s="24"/>
    </row>
    <row r="114" spans="1:7" ht="12.75">
      <c r="A114" s="60" t="s">
        <v>235</v>
      </c>
      <c r="B114" s="28" t="s">
        <v>147</v>
      </c>
      <c r="C114" s="29">
        <v>5</v>
      </c>
      <c r="G114" s="24"/>
    </row>
    <row r="115" spans="1:7" ht="12.75">
      <c r="A115" s="52" t="s">
        <v>518</v>
      </c>
      <c r="B115" s="28" t="s">
        <v>152</v>
      </c>
      <c r="C115" s="29">
        <v>60</v>
      </c>
      <c r="G115" s="24"/>
    </row>
    <row r="116" spans="1:7" ht="12.75">
      <c r="A116" s="52" t="s">
        <v>519</v>
      </c>
      <c r="B116" s="28" t="s">
        <v>152</v>
      </c>
      <c r="C116" s="29">
        <v>70</v>
      </c>
      <c r="G116" s="24"/>
    </row>
    <row r="117" spans="1:7" ht="12.75">
      <c r="A117" s="52" t="s">
        <v>520</v>
      </c>
      <c r="B117" s="28" t="s">
        <v>152</v>
      </c>
      <c r="C117" s="29">
        <v>70</v>
      </c>
      <c r="G117" s="24"/>
    </row>
    <row r="118" spans="1:7" ht="12.75">
      <c r="A118" s="52" t="s">
        <v>521</v>
      </c>
      <c r="B118" s="28" t="s">
        <v>152</v>
      </c>
      <c r="C118" s="29">
        <v>75</v>
      </c>
      <c r="G118" s="24"/>
    </row>
    <row r="119" spans="1:7" ht="12.75">
      <c r="A119" s="52" t="s">
        <v>522</v>
      </c>
      <c r="B119" s="28" t="s">
        <v>152</v>
      </c>
      <c r="C119" s="29">
        <v>110</v>
      </c>
      <c r="G119" s="24"/>
    </row>
    <row r="120" spans="1:7" ht="12.75">
      <c r="A120" s="52" t="s">
        <v>523</v>
      </c>
      <c r="B120" s="28" t="s">
        <v>152</v>
      </c>
      <c r="C120" s="29">
        <v>65</v>
      </c>
      <c r="G120" s="24"/>
    </row>
    <row r="121" spans="1:7" ht="12.75">
      <c r="A121" s="52" t="s">
        <v>524</v>
      </c>
      <c r="B121" s="28" t="s">
        <v>152</v>
      </c>
      <c r="C121" s="29">
        <v>70</v>
      </c>
      <c r="G121" s="24"/>
    </row>
    <row r="122" spans="1:7" ht="12.75">
      <c r="A122" s="52" t="s">
        <v>525</v>
      </c>
      <c r="B122" s="28" t="s">
        <v>152</v>
      </c>
      <c r="C122" s="29">
        <v>75</v>
      </c>
      <c r="G122" s="24"/>
    </row>
    <row r="123" spans="1:7" ht="12.75">
      <c r="A123" s="52" t="s">
        <v>527</v>
      </c>
      <c r="B123" s="28" t="s">
        <v>152</v>
      </c>
      <c r="C123" s="29">
        <v>80</v>
      </c>
      <c r="G123" s="24"/>
    </row>
    <row r="124" spans="1:7" ht="12.75">
      <c r="A124" s="52" t="s">
        <v>526</v>
      </c>
      <c r="B124" s="28" t="s">
        <v>152</v>
      </c>
      <c r="C124" s="29"/>
      <c r="G124" s="24"/>
    </row>
    <row r="125" spans="1:3" ht="12.75">
      <c r="A125" s="60" t="s">
        <v>374</v>
      </c>
      <c r="B125" s="28" t="s">
        <v>152</v>
      </c>
      <c r="C125" s="29">
        <v>95</v>
      </c>
    </row>
    <row r="126" spans="1:3" ht="12.75">
      <c r="A126" s="60" t="s">
        <v>160</v>
      </c>
      <c r="B126" s="28" t="s">
        <v>152</v>
      </c>
      <c r="C126" s="29">
        <v>75</v>
      </c>
    </row>
    <row r="127" spans="1:3" ht="12.75">
      <c r="A127" s="60" t="s">
        <v>375</v>
      </c>
      <c r="B127" s="28" t="s">
        <v>152</v>
      </c>
      <c r="C127" s="29">
        <v>90</v>
      </c>
    </row>
    <row r="128" spans="1:3" ht="12.75">
      <c r="A128" s="60" t="s">
        <v>376</v>
      </c>
      <c r="B128" s="28" t="s">
        <v>163</v>
      </c>
      <c r="C128" s="29">
        <v>100</v>
      </c>
    </row>
    <row r="129" spans="1:3" ht="12.75">
      <c r="A129" s="60" t="s">
        <v>377</v>
      </c>
      <c r="B129" s="28" t="s">
        <v>163</v>
      </c>
      <c r="C129" s="29">
        <v>200</v>
      </c>
    </row>
    <row r="130" ht="15.75">
      <c r="A130" s="44" t="s">
        <v>434</v>
      </c>
    </row>
    <row r="131" spans="1:7" ht="12.75">
      <c r="A131" s="60" t="s">
        <v>389</v>
      </c>
      <c r="B131" s="28" t="s">
        <v>143</v>
      </c>
      <c r="C131" s="29">
        <v>40</v>
      </c>
      <c r="G131" s="24"/>
    </row>
    <row r="132" spans="1:7" ht="12.75">
      <c r="A132" s="60" t="s">
        <v>391</v>
      </c>
      <c r="B132" s="28" t="s">
        <v>143</v>
      </c>
      <c r="C132" s="29">
        <v>45</v>
      </c>
      <c r="G132" s="24"/>
    </row>
    <row r="133" spans="1:7" ht="12.75">
      <c r="A133" s="60" t="s">
        <v>393</v>
      </c>
      <c r="B133" s="28" t="s">
        <v>147</v>
      </c>
      <c r="C133" s="29">
        <v>20</v>
      </c>
      <c r="G133" s="24"/>
    </row>
    <row r="134" spans="1:7" ht="12.75">
      <c r="A134" s="60" t="s">
        <v>235</v>
      </c>
      <c r="B134" s="28" t="s">
        <v>147</v>
      </c>
      <c r="C134" s="29">
        <v>5</v>
      </c>
      <c r="G134" s="24"/>
    </row>
    <row r="135" spans="1:7" ht="12.75">
      <c r="A135" s="60" t="s">
        <v>396</v>
      </c>
      <c r="B135" s="28" t="s">
        <v>147</v>
      </c>
      <c r="C135" s="29">
        <v>30</v>
      </c>
      <c r="G135" s="24"/>
    </row>
    <row r="136" spans="1:3" ht="12.75">
      <c r="A136" s="60" t="s">
        <v>399</v>
      </c>
      <c r="B136" s="28" t="s">
        <v>152</v>
      </c>
      <c r="C136" s="29">
        <v>60</v>
      </c>
    </row>
    <row r="137" spans="1:3" ht="12.75">
      <c r="A137" s="60" t="s">
        <v>283</v>
      </c>
      <c r="B137" s="28" t="s">
        <v>152</v>
      </c>
      <c r="C137" s="29">
        <v>35</v>
      </c>
    </row>
    <row r="138" spans="1:3" ht="12.75">
      <c r="A138" s="60" t="s">
        <v>313</v>
      </c>
      <c r="B138" s="28" t="s">
        <v>152</v>
      </c>
      <c r="C138" s="29">
        <v>45</v>
      </c>
    </row>
    <row r="139" spans="1:3" ht="12.75">
      <c r="A139" s="60" t="s">
        <v>400</v>
      </c>
      <c r="B139" s="28" t="s">
        <v>152</v>
      </c>
      <c r="C139" s="29">
        <v>60</v>
      </c>
    </row>
    <row r="140" spans="1:3" ht="12.75">
      <c r="A140" s="60" t="s">
        <v>156</v>
      </c>
      <c r="B140" s="28" t="s">
        <v>152</v>
      </c>
      <c r="C140" s="29">
        <v>70</v>
      </c>
    </row>
    <row r="141" spans="1:3" ht="12.75">
      <c r="A141" s="60" t="s">
        <v>157</v>
      </c>
      <c r="B141" s="28" t="s">
        <v>152</v>
      </c>
      <c r="C141" s="29">
        <v>80</v>
      </c>
    </row>
    <row r="142" spans="1:3" ht="12.75">
      <c r="A142" s="60" t="s">
        <v>401</v>
      </c>
      <c r="B142" s="28" t="s">
        <v>152</v>
      </c>
      <c r="C142" s="29">
        <v>95</v>
      </c>
    </row>
    <row r="143" spans="1:3" ht="12.75">
      <c r="A143" s="60" t="s">
        <v>402</v>
      </c>
      <c r="B143" s="28" t="s">
        <v>152</v>
      </c>
      <c r="C143" s="29">
        <v>60</v>
      </c>
    </row>
    <row r="144" spans="1:3" ht="12.75">
      <c r="A144" s="60" t="s">
        <v>403</v>
      </c>
      <c r="B144" s="28" t="s">
        <v>152</v>
      </c>
      <c r="C144" s="29">
        <v>70</v>
      </c>
    </row>
    <row r="145" spans="1:3" ht="12.75">
      <c r="A145" s="60" t="s">
        <v>161</v>
      </c>
      <c r="B145" s="28" t="s">
        <v>152</v>
      </c>
      <c r="C145" s="29">
        <v>90</v>
      </c>
    </row>
    <row r="146" spans="1:3" ht="12.75">
      <c r="A146" s="60" t="s">
        <v>404</v>
      </c>
      <c r="B146" s="28" t="s">
        <v>163</v>
      </c>
      <c r="C146" s="29">
        <v>100</v>
      </c>
    </row>
    <row r="147" ht="15.75">
      <c r="A147" s="35" t="s">
        <v>451</v>
      </c>
    </row>
    <row r="148" spans="1:3" ht="12.75">
      <c r="A148" s="61" t="s">
        <v>453</v>
      </c>
      <c r="B148" s="49" t="s">
        <v>143</v>
      </c>
      <c r="C148" s="50">
        <v>30</v>
      </c>
    </row>
    <row r="149" spans="1:3" ht="12.75">
      <c r="A149" s="61" t="s">
        <v>452</v>
      </c>
      <c r="B149" s="49" t="s">
        <v>143</v>
      </c>
      <c r="C149" s="50">
        <v>50</v>
      </c>
    </row>
    <row r="150" spans="1:3" ht="12.75">
      <c r="A150" s="61" t="s">
        <v>454</v>
      </c>
      <c r="B150" s="31" t="s">
        <v>147</v>
      </c>
      <c r="C150" s="31">
        <v>40</v>
      </c>
    </row>
    <row r="151" spans="1:3" ht="12.75">
      <c r="A151" s="61" t="s">
        <v>455</v>
      </c>
      <c r="B151" s="31" t="s">
        <v>147</v>
      </c>
      <c r="C151" s="31">
        <v>50</v>
      </c>
    </row>
    <row r="152" spans="1:3" ht="12.75">
      <c r="A152" s="61" t="s">
        <v>456</v>
      </c>
      <c r="B152" s="31" t="s">
        <v>147</v>
      </c>
      <c r="C152" s="31">
        <v>20</v>
      </c>
    </row>
    <row r="153" spans="1:3" ht="12.75">
      <c r="A153" s="61" t="s">
        <v>151</v>
      </c>
      <c r="B153" s="31" t="s">
        <v>152</v>
      </c>
      <c r="C153" s="31">
        <v>60</v>
      </c>
    </row>
    <row r="154" spans="1:3" ht="12.75">
      <c r="A154" s="61" t="s">
        <v>283</v>
      </c>
      <c r="B154" s="31" t="s">
        <v>152</v>
      </c>
      <c r="C154" s="31">
        <v>35</v>
      </c>
    </row>
    <row r="155" spans="1:3" ht="12.75">
      <c r="A155" s="61" t="s">
        <v>313</v>
      </c>
      <c r="B155" s="31" t="s">
        <v>152</v>
      </c>
      <c r="C155" s="31">
        <v>45</v>
      </c>
    </row>
    <row r="156" spans="1:3" ht="12.75">
      <c r="A156" s="61" t="s">
        <v>457</v>
      </c>
      <c r="B156" s="31" t="s">
        <v>152</v>
      </c>
      <c r="C156" s="31">
        <v>30</v>
      </c>
    </row>
    <row r="157" spans="1:3" ht="12.75">
      <c r="A157" s="61" t="s">
        <v>156</v>
      </c>
      <c r="B157" s="31" t="s">
        <v>152</v>
      </c>
      <c r="C157" s="31">
        <v>70</v>
      </c>
    </row>
    <row r="158" spans="1:3" ht="12.75">
      <c r="A158" s="61" t="s">
        <v>157</v>
      </c>
      <c r="B158" s="31" t="s">
        <v>152</v>
      </c>
      <c r="C158" s="31">
        <v>80</v>
      </c>
    </row>
    <row r="159" spans="1:3" ht="12.75">
      <c r="A159" s="61" t="s">
        <v>238</v>
      </c>
      <c r="B159" s="31" t="s">
        <v>152</v>
      </c>
      <c r="C159" s="31">
        <v>95</v>
      </c>
    </row>
    <row r="160" spans="1:3" ht="12.75">
      <c r="A160" s="61" t="s">
        <v>458</v>
      </c>
      <c r="B160" s="31" t="s">
        <v>152</v>
      </c>
      <c r="C160" s="31">
        <v>25</v>
      </c>
    </row>
    <row r="161" spans="1:3" ht="12.75">
      <c r="A161" s="61" t="s">
        <v>459</v>
      </c>
      <c r="B161" s="31" t="s">
        <v>152</v>
      </c>
      <c r="C161" s="31">
        <v>50</v>
      </c>
    </row>
    <row r="162" spans="1:3" s="32" customFormat="1" ht="11.25">
      <c r="A162" s="61" t="s">
        <v>460</v>
      </c>
      <c r="B162" s="31" t="s">
        <v>152</v>
      </c>
      <c r="C162" s="31">
        <v>70</v>
      </c>
    </row>
    <row r="163" spans="1:3" ht="12.75">
      <c r="A163" s="61" t="s">
        <v>461</v>
      </c>
      <c r="B163" s="31" t="s">
        <v>462</v>
      </c>
      <c r="C163" s="31">
        <v>100</v>
      </c>
    </row>
    <row r="164" spans="1:3" ht="12.75">
      <c r="A164" s="61" t="s">
        <v>463</v>
      </c>
      <c r="B164" s="31" t="s">
        <v>163</v>
      </c>
      <c r="C164" s="31">
        <v>150</v>
      </c>
    </row>
    <row r="165" ht="15.75">
      <c r="A165" s="35" t="s">
        <v>501</v>
      </c>
    </row>
    <row r="166" spans="1:3" ht="12.75">
      <c r="A166" s="61" t="s">
        <v>399</v>
      </c>
      <c r="B166" s="31" t="s">
        <v>152</v>
      </c>
      <c r="C166" s="31">
        <v>60</v>
      </c>
    </row>
    <row r="167" spans="1:3" ht="12.75">
      <c r="A167" s="61" t="s">
        <v>502</v>
      </c>
      <c r="B167" s="31" t="s">
        <v>152</v>
      </c>
      <c r="C167" s="31">
        <v>45</v>
      </c>
    </row>
    <row r="168" spans="1:3" ht="12.75">
      <c r="A168" s="61" t="s">
        <v>503</v>
      </c>
      <c r="B168" s="31" t="s">
        <v>152</v>
      </c>
      <c r="C168" s="31">
        <v>45</v>
      </c>
    </row>
    <row r="169" spans="1:3" ht="12.75">
      <c r="A169" s="61" t="s">
        <v>504</v>
      </c>
      <c r="B169" s="31" t="s">
        <v>152</v>
      </c>
      <c r="C169" s="31">
        <v>55</v>
      </c>
    </row>
    <row r="170" spans="1:3" ht="12.75">
      <c r="A170" s="61" t="s">
        <v>505</v>
      </c>
      <c r="B170" s="31" t="s">
        <v>152</v>
      </c>
      <c r="C170" s="31">
        <v>90</v>
      </c>
    </row>
    <row r="171" spans="1:3" ht="12.75">
      <c r="A171" s="61" t="s">
        <v>160</v>
      </c>
      <c r="B171" s="31" t="s">
        <v>152</v>
      </c>
      <c r="C171" s="31">
        <v>75</v>
      </c>
    </row>
    <row r="172" spans="1:3" ht="12.75">
      <c r="A172" s="61" t="s">
        <v>506</v>
      </c>
      <c r="B172" s="31" t="s">
        <v>152</v>
      </c>
      <c r="C172" s="31">
        <v>70</v>
      </c>
    </row>
    <row r="173" spans="1:3" ht="12.75">
      <c r="A173" s="61" t="s">
        <v>507</v>
      </c>
      <c r="B173" s="31" t="s">
        <v>152</v>
      </c>
      <c r="C173" s="31">
        <v>80</v>
      </c>
    </row>
    <row r="174" ht="15.75">
      <c r="A174" s="44" t="s">
        <v>548</v>
      </c>
    </row>
    <row r="175" spans="1:3" ht="12.75">
      <c r="A175" s="61" t="s">
        <v>399</v>
      </c>
      <c r="B175" s="31" t="s">
        <v>152</v>
      </c>
      <c r="C175" s="31">
        <v>60</v>
      </c>
    </row>
    <row r="176" spans="1:3" ht="12.75">
      <c r="A176" s="61" t="s">
        <v>503</v>
      </c>
      <c r="B176" s="31" t="s">
        <v>152</v>
      </c>
      <c r="C176" s="31">
        <v>45</v>
      </c>
    </row>
    <row r="177" spans="1:3" ht="12.75">
      <c r="A177" s="61" t="s">
        <v>570</v>
      </c>
      <c r="B177" s="31" t="s">
        <v>152</v>
      </c>
      <c r="C177" s="31">
        <v>40</v>
      </c>
    </row>
    <row r="178" spans="1:3" ht="12.75">
      <c r="A178" s="61" t="s">
        <v>504</v>
      </c>
      <c r="B178" s="31" t="s">
        <v>152</v>
      </c>
      <c r="C178" s="31">
        <v>55</v>
      </c>
    </row>
    <row r="179" spans="1:3" ht="12.75">
      <c r="A179" s="61" t="s">
        <v>505</v>
      </c>
      <c r="B179" s="31" t="s">
        <v>152</v>
      </c>
      <c r="C179" s="31">
        <v>90</v>
      </c>
    </row>
    <row r="180" spans="1:3" ht="12.75">
      <c r="A180" s="61" t="s">
        <v>571</v>
      </c>
      <c r="B180" s="31" t="s">
        <v>152</v>
      </c>
      <c r="C180" s="31">
        <v>25</v>
      </c>
    </row>
    <row r="181" spans="1:3" ht="12.75">
      <c r="A181" s="61" t="s">
        <v>156</v>
      </c>
      <c r="B181" s="31" t="s">
        <v>152</v>
      </c>
      <c r="C181" s="31">
        <v>70</v>
      </c>
    </row>
    <row r="182" spans="1:3" ht="12.75">
      <c r="A182" s="61" t="s">
        <v>507</v>
      </c>
      <c r="B182" s="31" t="s">
        <v>152</v>
      </c>
      <c r="C182" s="31">
        <v>80</v>
      </c>
    </row>
    <row r="183" spans="1:7" ht="15.75">
      <c r="A183" s="44" t="s">
        <v>553</v>
      </c>
      <c r="B183"/>
      <c r="G183" s="24"/>
    </row>
    <row r="184" spans="1:7" s="64" customFormat="1" ht="12.75">
      <c r="A184" s="66" t="s">
        <v>572</v>
      </c>
      <c r="B184" s="66" t="s">
        <v>545</v>
      </c>
      <c r="C184" s="66">
        <v>50</v>
      </c>
      <c r="D184" s="63"/>
      <c r="G184" s="65"/>
    </row>
    <row r="185" spans="1:3" ht="12.75">
      <c r="A185" s="61" t="s">
        <v>151</v>
      </c>
      <c r="B185" s="61" t="s">
        <v>152</v>
      </c>
      <c r="C185" s="61">
        <v>60</v>
      </c>
    </row>
    <row r="186" spans="1:3" ht="12.75">
      <c r="A186" s="61" t="s">
        <v>283</v>
      </c>
      <c r="B186" s="61" t="s">
        <v>152</v>
      </c>
      <c r="C186" s="61">
        <v>35</v>
      </c>
    </row>
    <row r="187" spans="1:3" ht="12.75">
      <c r="A187" s="61" t="s">
        <v>512</v>
      </c>
      <c r="B187" s="61" t="s">
        <v>152</v>
      </c>
      <c r="C187" s="61">
        <v>45</v>
      </c>
    </row>
    <row r="188" spans="1:3" ht="12.75">
      <c r="A188" s="61" t="s">
        <v>504</v>
      </c>
      <c r="B188" s="61" t="s">
        <v>152</v>
      </c>
      <c r="C188" s="61">
        <v>55</v>
      </c>
    </row>
    <row r="189" spans="1:3" ht="12.75">
      <c r="A189" s="61" t="s">
        <v>239</v>
      </c>
      <c r="B189" s="61" t="s">
        <v>152</v>
      </c>
      <c r="C189" s="61">
        <v>25</v>
      </c>
    </row>
    <row r="190" spans="1:3" ht="12.75">
      <c r="A190" s="61" t="s">
        <v>505</v>
      </c>
      <c r="B190" s="31" t="s">
        <v>152</v>
      </c>
      <c r="C190" s="31">
        <v>90</v>
      </c>
    </row>
    <row r="191" spans="1:3" ht="12.75">
      <c r="A191" s="61" t="s">
        <v>507</v>
      </c>
      <c r="B191" s="61" t="s">
        <v>152</v>
      </c>
      <c r="C191" s="61">
        <v>80</v>
      </c>
    </row>
    <row r="192" ht="15.75">
      <c r="A192" s="59" t="s">
        <v>569</v>
      </c>
    </row>
    <row r="193" spans="1:7" ht="12.75">
      <c r="A193" s="52" t="s">
        <v>151</v>
      </c>
      <c r="B193" s="28" t="s">
        <v>152</v>
      </c>
      <c r="C193" s="29">
        <v>60</v>
      </c>
      <c r="G193" s="24"/>
    </row>
    <row r="194" spans="1:7" ht="12.75">
      <c r="A194" s="52" t="s">
        <v>508</v>
      </c>
      <c r="B194" s="28" t="s">
        <v>152</v>
      </c>
      <c r="C194" s="29">
        <v>80</v>
      </c>
      <c r="G194" s="24"/>
    </row>
    <row r="195" spans="1:3" ht="12.75">
      <c r="A195" s="61" t="s">
        <v>516</v>
      </c>
      <c r="B195" s="28" t="s">
        <v>152</v>
      </c>
      <c r="C195" s="31">
        <v>50</v>
      </c>
    </row>
    <row r="196" spans="1:3" ht="12.75">
      <c r="A196" s="61" t="s">
        <v>573</v>
      </c>
      <c r="B196" s="28" t="s">
        <v>152</v>
      </c>
      <c r="C196" s="31">
        <v>35</v>
      </c>
    </row>
    <row r="197" spans="1:3" ht="12.75">
      <c r="A197" s="61" t="s">
        <v>512</v>
      </c>
      <c r="B197" s="28" t="s">
        <v>152</v>
      </c>
      <c r="C197" s="31">
        <v>45</v>
      </c>
    </row>
    <row r="198" spans="1:3" ht="12.75">
      <c r="A198" s="61" t="s">
        <v>504</v>
      </c>
      <c r="B198" s="28" t="s">
        <v>152</v>
      </c>
      <c r="C198" s="61">
        <v>55</v>
      </c>
    </row>
    <row r="199" spans="1:3" ht="12.75">
      <c r="A199" s="61" t="s">
        <v>505</v>
      </c>
      <c r="B199" s="28" t="s">
        <v>152</v>
      </c>
      <c r="C199" s="31">
        <v>90</v>
      </c>
    </row>
    <row r="200" spans="1:3" ht="12.75">
      <c r="A200" s="61" t="s">
        <v>156</v>
      </c>
      <c r="B200" s="28" t="s">
        <v>152</v>
      </c>
      <c r="C200" s="31">
        <v>70</v>
      </c>
    </row>
    <row r="201" spans="1:3" ht="12.75">
      <c r="A201" s="61" t="s">
        <v>157</v>
      </c>
      <c r="B201" s="28" t="s">
        <v>152</v>
      </c>
      <c r="C201" s="31">
        <v>80</v>
      </c>
    </row>
    <row r="202" spans="1:3" ht="12.75">
      <c r="A202" s="61" t="s">
        <v>238</v>
      </c>
      <c r="B202" s="28" t="s">
        <v>152</v>
      </c>
      <c r="C202" s="31">
        <v>95</v>
      </c>
    </row>
    <row r="203" spans="1:3" ht="12.75">
      <c r="A203" s="61" t="s">
        <v>239</v>
      </c>
      <c r="B203" s="28" t="s">
        <v>152</v>
      </c>
      <c r="C203" s="31">
        <v>25</v>
      </c>
    </row>
    <row r="204" spans="1:3" ht="12.75">
      <c r="A204" s="61" t="s">
        <v>574</v>
      </c>
      <c r="B204" s="28" t="s">
        <v>152</v>
      </c>
      <c r="C204" s="31">
        <v>75</v>
      </c>
    </row>
  </sheetData>
  <sheetProtection password="E29A" sheet="1" objects="1" scenarios="1"/>
  <printOptions/>
  <pageMargins left="0.75" right="0.75" top="1" bottom="1" header="0.4921259845" footer="0.4921259845"/>
  <pageSetup orientation="portrait" paperSize="9" r:id="rId1"/>
</worksheet>
</file>

<file path=xl/worksheets/sheet7.xml><?xml version="1.0" encoding="utf-8"?>
<worksheet xmlns="http://schemas.openxmlformats.org/spreadsheetml/2006/main" xmlns:r="http://schemas.openxmlformats.org/officeDocument/2006/relationships">
  <sheetPr>
    <tabColor indexed="57"/>
  </sheetPr>
  <dimension ref="A1:J284"/>
  <sheetViews>
    <sheetView workbookViewId="0" topLeftCell="A195">
      <selection activeCell="F36" sqref="F36"/>
    </sheetView>
  </sheetViews>
  <sheetFormatPr defaultColWidth="11.421875" defaultRowHeight="12.75"/>
  <cols>
    <col min="1" max="1" width="22.28125" style="45" customWidth="1"/>
    <col min="2" max="2" width="19.57421875" style="0" bestFit="1" customWidth="1"/>
    <col min="3" max="3" width="10.00390625" style="31" customWidth="1"/>
    <col min="4" max="4" width="7.00390625" style="0" bestFit="1" customWidth="1"/>
    <col min="5" max="5" width="10.140625" style="0" bestFit="1" customWidth="1"/>
    <col min="6" max="6" width="4.140625" style="0" bestFit="1" customWidth="1"/>
    <col min="7" max="7" width="39.00390625" style="24" customWidth="1"/>
    <col min="8" max="8" width="5.28125" style="0" bestFit="1" customWidth="1"/>
    <col min="9" max="9" width="4.28125" style="0" bestFit="1" customWidth="1"/>
    <col min="10" max="10" width="5.28125" style="0" bestFit="1" customWidth="1"/>
  </cols>
  <sheetData>
    <row r="1" spans="1:10" s="27" customFormat="1" ht="12.75">
      <c r="A1" s="37" t="s">
        <v>103</v>
      </c>
      <c r="B1" s="25" t="s">
        <v>104</v>
      </c>
      <c r="C1" s="51" t="s">
        <v>105</v>
      </c>
      <c r="D1" s="25"/>
      <c r="E1" s="25"/>
      <c r="F1" s="25"/>
      <c r="G1" s="26"/>
      <c r="H1" s="25"/>
      <c r="I1" s="25"/>
      <c r="J1" s="25"/>
    </row>
    <row r="2" spans="1:10" s="27" customFormat="1" ht="15.75">
      <c r="A2" s="36" t="s">
        <v>411</v>
      </c>
      <c r="B2" s="25"/>
      <c r="C2" s="51"/>
      <c r="D2" s="25"/>
      <c r="E2" s="25"/>
      <c r="F2" s="25"/>
      <c r="G2" s="26"/>
      <c r="H2" s="25"/>
      <c r="I2" s="25"/>
      <c r="J2" s="25"/>
    </row>
    <row r="3" spans="1:10" ht="12.75">
      <c r="A3" s="28" t="s">
        <v>106</v>
      </c>
      <c r="B3" s="28" t="s">
        <v>107</v>
      </c>
      <c r="C3" s="29">
        <v>130</v>
      </c>
      <c r="D3" s="28"/>
      <c r="E3" s="28"/>
      <c r="F3" s="28"/>
      <c r="G3" s="30"/>
      <c r="H3" s="31"/>
      <c r="I3" s="31"/>
      <c r="J3" s="31"/>
    </row>
    <row r="4" spans="1:10" ht="12.75">
      <c r="A4" s="28" t="s">
        <v>108</v>
      </c>
      <c r="B4" s="28" t="s">
        <v>107</v>
      </c>
      <c r="C4" s="29">
        <v>135</v>
      </c>
      <c r="D4" s="28"/>
      <c r="E4" s="28"/>
      <c r="F4" s="28"/>
      <c r="G4" s="30"/>
      <c r="H4" s="31"/>
      <c r="I4" s="31"/>
      <c r="J4" s="31"/>
    </row>
    <row r="5" spans="1:10" ht="12.75">
      <c r="A5" s="28" t="s">
        <v>109</v>
      </c>
      <c r="B5" s="28" t="s">
        <v>107</v>
      </c>
      <c r="C5" s="29">
        <v>165</v>
      </c>
      <c r="D5" s="28"/>
      <c r="E5" s="28"/>
      <c r="F5" s="28"/>
      <c r="G5" s="30"/>
      <c r="H5" s="31"/>
      <c r="I5" s="31"/>
      <c r="J5" s="31"/>
    </row>
    <row r="6" spans="1:10" ht="12.75">
      <c r="A6" s="28" t="s">
        <v>110</v>
      </c>
      <c r="B6" s="28" t="s">
        <v>111</v>
      </c>
      <c r="C6" s="29">
        <v>175</v>
      </c>
      <c r="D6" s="28"/>
      <c r="E6" s="28"/>
      <c r="F6" s="28"/>
      <c r="G6" s="30"/>
      <c r="H6" s="31"/>
      <c r="I6" s="31"/>
      <c r="J6" s="31"/>
    </row>
    <row r="7" spans="1:10" ht="12.75">
      <c r="A7" s="28" t="s">
        <v>112</v>
      </c>
      <c r="B7" s="28" t="s">
        <v>111</v>
      </c>
      <c r="C7" s="29">
        <v>165</v>
      </c>
      <c r="D7" s="28"/>
      <c r="E7" s="28"/>
      <c r="F7" s="28"/>
      <c r="G7" s="30"/>
      <c r="H7" s="31"/>
      <c r="I7" s="31"/>
      <c r="J7" s="31"/>
    </row>
    <row r="8" spans="1:10" ht="12.75">
      <c r="A8" s="28" t="s">
        <v>113</v>
      </c>
      <c r="B8" s="28" t="s">
        <v>111</v>
      </c>
      <c r="C8" s="29">
        <v>175</v>
      </c>
      <c r="D8" s="28"/>
      <c r="E8" s="28"/>
      <c r="F8" s="28"/>
      <c r="G8" s="30"/>
      <c r="H8" s="31"/>
      <c r="I8" s="31"/>
      <c r="J8" s="31"/>
    </row>
    <row r="9" spans="1:10" ht="12.75">
      <c r="A9" s="28" t="s">
        <v>114</v>
      </c>
      <c r="B9" s="28" t="s">
        <v>111</v>
      </c>
      <c r="C9" s="29">
        <v>185</v>
      </c>
      <c r="D9" s="28"/>
      <c r="E9" s="28"/>
      <c r="F9" s="28"/>
      <c r="G9" s="30"/>
      <c r="H9" s="31"/>
      <c r="I9" s="31"/>
      <c r="J9" s="31"/>
    </row>
    <row r="10" spans="1:10" ht="12.75">
      <c r="A10" s="28" t="s">
        <v>115</v>
      </c>
      <c r="B10" s="28" t="s">
        <v>111</v>
      </c>
      <c r="C10" s="29">
        <v>190</v>
      </c>
      <c r="D10" s="28"/>
      <c r="E10" s="28"/>
      <c r="F10" s="28"/>
      <c r="G10" s="30"/>
      <c r="H10" s="31"/>
      <c r="I10" s="31"/>
      <c r="J10" s="31"/>
    </row>
    <row r="11" spans="1:10" ht="12.75">
      <c r="A11" s="28" t="s">
        <v>116</v>
      </c>
      <c r="B11" s="28" t="s">
        <v>111</v>
      </c>
      <c r="C11" s="29">
        <v>165</v>
      </c>
      <c r="D11" s="28"/>
      <c r="E11" s="28"/>
      <c r="F11" s="28"/>
      <c r="G11" s="30"/>
      <c r="H11" s="31"/>
      <c r="I11" s="31"/>
      <c r="J11" s="31"/>
    </row>
    <row r="12" spans="1:10" ht="12.75">
      <c r="A12" s="28" t="s">
        <v>117</v>
      </c>
      <c r="B12" s="28" t="s">
        <v>111</v>
      </c>
      <c r="C12" s="29">
        <v>175</v>
      </c>
      <c r="D12" s="28"/>
      <c r="E12" s="28"/>
      <c r="F12" s="28"/>
      <c r="G12" s="30"/>
      <c r="H12" s="31"/>
      <c r="I12" s="31"/>
      <c r="J12" s="31"/>
    </row>
    <row r="13" spans="1:10" ht="12.75">
      <c r="A13" s="28" t="s">
        <v>118</v>
      </c>
      <c r="B13" s="28" t="s">
        <v>111</v>
      </c>
      <c r="C13" s="29">
        <v>170</v>
      </c>
      <c r="D13" s="28"/>
      <c r="E13" s="28"/>
      <c r="F13" s="28"/>
      <c r="G13" s="30"/>
      <c r="H13" s="31"/>
      <c r="I13" s="31"/>
      <c r="J13" s="31"/>
    </row>
    <row r="14" spans="1:10" ht="12.75">
      <c r="A14" s="28" t="s">
        <v>119</v>
      </c>
      <c r="B14" s="28" t="s">
        <v>120</v>
      </c>
      <c r="C14" s="29">
        <v>165</v>
      </c>
      <c r="D14" s="28"/>
      <c r="E14" s="28"/>
      <c r="F14" s="28"/>
      <c r="G14" s="30"/>
      <c r="H14" s="31"/>
      <c r="I14" s="31"/>
      <c r="J14" s="31"/>
    </row>
    <row r="15" spans="1:10" ht="12.75">
      <c r="A15" s="28" t="s">
        <v>121</v>
      </c>
      <c r="B15" s="28" t="s">
        <v>120</v>
      </c>
      <c r="C15" s="29">
        <v>185</v>
      </c>
      <c r="D15" s="28"/>
      <c r="E15" s="28"/>
      <c r="F15" s="28"/>
      <c r="G15" s="30"/>
      <c r="H15" s="31"/>
      <c r="I15" s="31"/>
      <c r="J15" s="31"/>
    </row>
    <row r="16" spans="1:10" ht="12.75">
      <c r="A16" s="28" t="s">
        <v>122</v>
      </c>
      <c r="B16" s="28" t="s">
        <v>120</v>
      </c>
      <c r="C16" s="29">
        <v>125</v>
      </c>
      <c r="D16" s="28"/>
      <c r="E16" s="28"/>
      <c r="F16" s="28"/>
      <c r="G16" s="30"/>
      <c r="H16" s="31"/>
      <c r="I16" s="31"/>
      <c r="J16" s="31"/>
    </row>
    <row r="17" spans="1:10" ht="12.75">
      <c r="A17" s="28" t="s">
        <v>123</v>
      </c>
      <c r="B17" s="28" t="s">
        <v>120</v>
      </c>
      <c r="C17" s="29">
        <v>120</v>
      </c>
      <c r="D17" s="28"/>
      <c r="E17" s="28"/>
      <c r="F17" s="28"/>
      <c r="G17" s="30"/>
      <c r="H17" s="31"/>
      <c r="I17" s="31"/>
      <c r="J17" s="31"/>
    </row>
    <row r="18" spans="1:10" ht="12.75">
      <c r="A18" s="28" t="s">
        <v>124</v>
      </c>
      <c r="B18" s="28" t="s">
        <v>125</v>
      </c>
      <c r="C18" s="29">
        <v>195</v>
      </c>
      <c r="D18" s="28"/>
      <c r="E18" s="28"/>
      <c r="F18" s="28"/>
      <c r="G18" s="30"/>
      <c r="H18" s="31"/>
      <c r="I18" s="31"/>
      <c r="J18" s="31"/>
    </row>
    <row r="19" spans="1:10" ht="12.75">
      <c r="A19" s="28" t="s">
        <v>126</v>
      </c>
      <c r="B19" s="28" t="s">
        <v>125</v>
      </c>
      <c r="C19" s="29">
        <v>205</v>
      </c>
      <c r="D19" s="28"/>
      <c r="E19" s="28"/>
      <c r="F19" s="28"/>
      <c r="G19" s="30"/>
      <c r="H19" s="31"/>
      <c r="I19" s="31"/>
      <c r="J19" s="31"/>
    </row>
    <row r="20" spans="1:10" ht="12.75">
      <c r="A20" s="28" t="s">
        <v>127</v>
      </c>
      <c r="B20" s="28" t="s">
        <v>125</v>
      </c>
      <c r="C20" s="29">
        <v>215</v>
      </c>
      <c r="D20" s="28"/>
      <c r="E20" s="28"/>
      <c r="F20" s="28"/>
      <c r="G20" s="30"/>
      <c r="H20" s="31"/>
      <c r="I20" s="31"/>
      <c r="J20" s="31"/>
    </row>
    <row r="21" spans="1:10" ht="12.75">
      <c r="A21" s="28" t="s">
        <v>128</v>
      </c>
      <c r="B21" s="28" t="s">
        <v>129</v>
      </c>
      <c r="C21" s="29">
        <v>145</v>
      </c>
      <c r="D21" s="28"/>
      <c r="E21" s="28"/>
      <c r="F21" s="28"/>
      <c r="G21" s="30"/>
      <c r="H21" s="31"/>
      <c r="I21" s="31"/>
      <c r="J21" s="31"/>
    </row>
    <row r="22" spans="1:10" ht="12.75">
      <c r="A22" s="28" t="s">
        <v>130</v>
      </c>
      <c r="B22" s="28" t="s">
        <v>129</v>
      </c>
      <c r="C22" s="29">
        <v>135</v>
      </c>
      <c r="D22" s="28"/>
      <c r="E22" s="28"/>
      <c r="F22" s="28"/>
      <c r="G22" s="30"/>
      <c r="H22" s="31"/>
      <c r="I22" s="31"/>
      <c r="J22" s="31"/>
    </row>
    <row r="23" spans="1:10" ht="12.75">
      <c r="A23" s="28" t="s">
        <v>131</v>
      </c>
      <c r="B23" s="28" t="s">
        <v>129</v>
      </c>
      <c r="C23" s="29">
        <v>150</v>
      </c>
      <c r="D23" s="28"/>
      <c r="E23" s="28"/>
      <c r="F23" s="28"/>
      <c r="G23" s="30"/>
      <c r="H23" s="31"/>
      <c r="I23" s="31"/>
      <c r="J23" s="31"/>
    </row>
    <row r="24" spans="1:10" ht="12.75">
      <c r="A24" s="28" t="s">
        <v>134</v>
      </c>
      <c r="B24" s="28" t="s">
        <v>132</v>
      </c>
      <c r="C24" s="29">
        <v>75</v>
      </c>
      <c r="D24" s="28"/>
      <c r="E24" s="28"/>
      <c r="F24" s="28"/>
      <c r="G24" s="30"/>
      <c r="H24" s="31"/>
      <c r="I24" s="31"/>
      <c r="J24" s="31"/>
    </row>
    <row r="25" spans="1:10" ht="12.75">
      <c r="A25" s="28" t="s">
        <v>135</v>
      </c>
      <c r="B25" s="28" t="s">
        <v>132</v>
      </c>
      <c r="C25" s="29">
        <v>90</v>
      </c>
      <c r="D25" s="28"/>
      <c r="E25" s="28"/>
      <c r="F25" s="28"/>
      <c r="G25" s="30"/>
      <c r="H25" s="31"/>
      <c r="I25" s="31"/>
      <c r="J25" s="31"/>
    </row>
    <row r="26" spans="1:10" ht="12.75">
      <c r="A26" s="28" t="s">
        <v>136</v>
      </c>
      <c r="B26" s="28" t="s">
        <v>132</v>
      </c>
      <c r="C26" s="29">
        <v>110</v>
      </c>
      <c r="D26" s="28"/>
      <c r="E26" s="28"/>
      <c r="F26" s="28"/>
      <c r="G26" s="30"/>
      <c r="H26" s="31"/>
      <c r="I26" s="31"/>
      <c r="J26" s="31"/>
    </row>
    <row r="27" spans="1:10" ht="12.75">
      <c r="A27" s="28" t="s">
        <v>137</v>
      </c>
      <c r="B27" s="28" t="s">
        <v>132</v>
      </c>
      <c r="C27" s="29">
        <v>120</v>
      </c>
      <c r="D27" s="28"/>
      <c r="E27" s="28"/>
      <c r="F27" s="28"/>
      <c r="G27" s="30"/>
      <c r="H27" s="31"/>
      <c r="I27" s="31"/>
      <c r="J27" s="31"/>
    </row>
    <row r="28" spans="1:10" ht="12.75">
      <c r="A28" s="28" t="s">
        <v>140</v>
      </c>
      <c r="B28" s="28" t="s">
        <v>139</v>
      </c>
      <c r="C28" s="29">
        <v>60</v>
      </c>
      <c r="D28" s="28"/>
      <c r="E28" s="28"/>
      <c r="F28" s="28"/>
      <c r="G28" s="30"/>
      <c r="H28" s="31"/>
      <c r="I28" s="31"/>
      <c r="J28" s="31"/>
    </row>
    <row r="29" spans="1:10" ht="12.75">
      <c r="A29" s="28" t="s">
        <v>142</v>
      </c>
      <c r="B29" s="28" t="s">
        <v>143</v>
      </c>
      <c r="C29" s="29">
        <v>90</v>
      </c>
      <c r="D29" s="28"/>
      <c r="E29" s="28"/>
      <c r="F29" s="28"/>
      <c r="G29" s="30"/>
      <c r="H29" s="31"/>
      <c r="I29" s="31"/>
      <c r="J29" s="31"/>
    </row>
    <row r="30" spans="1:10" ht="12.75">
      <c r="A30" s="28" t="s">
        <v>165</v>
      </c>
      <c r="B30" s="28" t="s">
        <v>166</v>
      </c>
      <c r="C30" s="29">
        <v>100</v>
      </c>
      <c r="D30" s="31"/>
      <c r="E30" s="31"/>
      <c r="F30" s="28"/>
      <c r="G30" s="30"/>
      <c r="H30" s="28"/>
      <c r="I30" s="28"/>
      <c r="J30" s="31"/>
    </row>
    <row r="31" spans="1:10" ht="12.75">
      <c r="A31" s="28" t="s">
        <v>167</v>
      </c>
      <c r="B31" s="28" t="s">
        <v>166</v>
      </c>
      <c r="C31" s="29">
        <v>130</v>
      </c>
      <c r="D31" s="31"/>
      <c r="E31" s="31"/>
      <c r="F31" s="28"/>
      <c r="G31" s="30"/>
      <c r="H31" s="28"/>
      <c r="I31" s="28"/>
      <c r="J31" s="31"/>
    </row>
    <row r="32" spans="1:10" ht="15.75">
      <c r="A32" s="35" t="s">
        <v>410</v>
      </c>
      <c r="B32" s="28"/>
      <c r="C32" s="29"/>
      <c r="D32" s="31"/>
      <c r="E32" s="31"/>
      <c r="F32" s="28"/>
      <c r="G32" s="30"/>
      <c r="H32" s="28"/>
      <c r="I32" s="28"/>
      <c r="J32" s="31"/>
    </row>
    <row r="33" spans="1:10" ht="12.75">
      <c r="A33" s="28" t="s">
        <v>170</v>
      </c>
      <c r="B33" s="28" t="s">
        <v>107</v>
      </c>
      <c r="C33" s="29">
        <v>70</v>
      </c>
      <c r="D33" s="31"/>
      <c r="E33" s="31"/>
      <c r="F33" s="28"/>
      <c r="G33" s="30"/>
      <c r="H33" s="28"/>
      <c r="I33" s="28"/>
      <c r="J33" s="31"/>
    </row>
    <row r="34" spans="1:10" ht="12.75">
      <c r="A34" s="28" t="s">
        <v>171</v>
      </c>
      <c r="B34" s="28" t="s">
        <v>107</v>
      </c>
      <c r="C34" s="29">
        <v>85</v>
      </c>
      <c r="D34" s="31"/>
      <c r="E34" s="31"/>
      <c r="F34" s="28"/>
      <c r="G34" s="30"/>
      <c r="H34" s="28"/>
      <c r="I34" s="28"/>
      <c r="J34" s="31"/>
    </row>
    <row r="35" spans="1:10" ht="12.75">
      <c r="A35" s="28" t="s">
        <v>172</v>
      </c>
      <c r="B35" s="28" t="s">
        <v>107</v>
      </c>
      <c r="C35" s="29">
        <v>95</v>
      </c>
      <c r="D35" s="31"/>
      <c r="E35" s="31"/>
      <c r="F35" s="28"/>
      <c r="G35" s="30"/>
      <c r="H35" s="28"/>
      <c r="I35" s="28"/>
      <c r="J35" s="31"/>
    </row>
    <row r="36" spans="1:10" ht="12.75">
      <c r="A36" s="28" t="s">
        <v>173</v>
      </c>
      <c r="B36" s="28" t="s">
        <v>107</v>
      </c>
      <c r="C36" s="29">
        <v>125</v>
      </c>
      <c r="D36" s="31"/>
      <c r="E36" s="31"/>
      <c r="F36" s="28"/>
      <c r="G36" s="30"/>
      <c r="H36" s="28"/>
      <c r="I36" s="28"/>
      <c r="J36" s="31"/>
    </row>
    <row r="37" spans="1:10" ht="12.75">
      <c r="A37" s="28" t="s">
        <v>174</v>
      </c>
      <c r="B37" s="28" t="s">
        <v>107</v>
      </c>
      <c r="C37" s="29">
        <v>90</v>
      </c>
      <c r="D37" s="31"/>
      <c r="E37" s="31"/>
      <c r="F37" s="28"/>
      <c r="G37" s="30"/>
      <c r="H37" s="28"/>
      <c r="I37" s="28"/>
      <c r="J37" s="31"/>
    </row>
    <row r="38" spans="1:10" ht="12.75">
      <c r="A38" s="28" t="s">
        <v>175</v>
      </c>
      <c r="B38" s="28" t="s">
        <v>107</v>
      </c>
      <c r="C38" s="29">
        <v>110</v>
      </c>
      <c r="D38" s="31"/>
      <c r="E38" s="31"/>
      <c r="F38" s="28"/>
      <c r="G38" s="30"/>
      <c r="H38" s="31"/>
      <c r="I38" s="28"/>
      <c r="J38" s="28"/>
    </row>
    <row r="39" spans="1:10" ht="12.75">
      <c r="A39" s="28" t="s">
        <v>176</v>
      </c>
      <c r="B39" s="28" t="s">
        <v>107</v>
      </c>
      <c r="C39" s="29">
        <v>120</v>
      </c>
      <c r="D39" s="31"/>
      <c r="E39" s="31"/>
      <c r="F39" s="28"/>
      <c r="G39" s="30"/>
      <c r="H39" s="31"/>
      <c r="I39" s="28"/>
      <c r="J39" s="28"/>
    </row>
    <row r="40" spans="1:10" ht="12.75">
      <c r="A40" s="28" t="s">
        <v>177</v>
      </c>
      <c r="B40" s="28" t="s">
        <v>107</v>
      </c>
      <c r="C40" s="29">
        <v>135</v>
      </c>
      <c r="D40" s="28"/>
      <c r="E40" s="28"/>
      <c r="F40" s="28"/>
      <c r="G40" s="30"/>
      <c r="H40" s="31"/>
      <c r="I40" s="31"/>
      <c r="J40" s="31"/>
    </row>
    <row r="41" spans="1:10" ht="12.75">
      <c r="A41" s="28" t="s">
        <v>178</v>
      </c>
      <c r="B41" s="28" t="s">
        <v>107</v>
      </c>
      <c r="C41" s="29">
        <v>150</v>
      </c>
      <c r="D41" s="28"/>
      <c r="E41" s="28"/>
      <c r="F41" s="28"/>
      <c r="G41" s="30"/>
      <c r="H41" s="31"/>
      <c r="I41" s="31"/>
      <c r="J41" s="31"/>
    </row>
    <row r="42" spans="1:10" ht="12.75">
      <c r="A42" s="28" t="s">
        <v>179</v>
      </c>
      <c r="B42" s="28" t="s">
        <v>107</v>
      </c>
      <c r="C42" s="29">
        <v>145</v>
      </c>
      <c r="D42" s="28"/>
      <c r="E42" s="28"/>
      <c r="F42" s="28"/>
      <c r="G42" s="30"/>
      <c r="H42" s="31"/>
      <c r="I42" s="31"/>
      <c r="J42" s="31"/>
    </row>
    <row r="43" spans="1:10" ht="12.75">
      <c r="A43" s="28" t="s">
        <v>180</v>
      </c>
      <c r="B43" s="28" t="s">
        <v>107</v>
      </c>
      <c r="C43" s="29">
        <v>145</v>
      </c>
      <c r="D43" s="28"/>
      <c r="E43" s="28"/>
      <c r="F43" s="28"/>
      <c r="G43" s="30"/>
      <c r="H43" s="31"/>
      <c r="I43" s="31"/>
      <c r="J43" s="31"/>
    </row>
    <row r="44" spans="1:10" ht="12.75">
      <c r="A44" s="28" t="s">
        <v>181</v>
      </c>
      <c r="B44" s="28" t="s">
        <v>107</v>
      </c>
      <c r="C44" s="29">
        <v>150</v>
      </c>
      <c r="D44" s="28"/>
      <c r="E44" s="28"/>
      <c r="F44" s="28"/>
      <c r="G44" s="30"/>
      <c r="H44" s="31"/>
      <c r="I44" s="31"/>
      <c r="J44" s="31"/>
    </row>
    <row r="45" spans="1:10" ht="12.75">
      <c r="A45" s="28" t="s">
        <v>182</v>
      </c>
      <c r="B45" s="28" t="s">
        <v>111</v>
      </c>
      <c r="C45" s="29">
        <v>125</v>
      </c>
      <c r="D45" s="32"/>
      <c r="E45" s="32"/>
      <c r="F45" s="32"/>
      <c r="G45" s="33"/>
      <c r="H45" s="32"/>
      <c r="I45" s="32"/>
      <c r="J45" s="32"/>
    </row>
    <row r="46" spans="1:10" ht="12.75">
      <c r="A46" s="28" t="s">
        <v>183</v>
      </c>
      <c r="B46" s="28" t="s">
        <v>111</v>
      </c>
      <c r="C46" s="29">
        <v>135</v>
      </c>
      <c r="D46" s="32"/>
      <c r="E46" s="32"/>
      <c r="F46" s="32"/>
      <c r="G46" s="33"/>
      <c r="H46" s="32"/>
      <c r="I46" s="32"/>
      <c r="J46" s="32"/>
    </row>
    <row r="47" spans="1:10" ht="12.75">
      <c r="A47" s="28" t="s">
        <v>184</v>
      </c>
      <c r="B47" s="28" t="s">
        <v>111</v>
      </c>
      <c r="C47" s="29">
        <v>150</v>
      </c>
      <c r="D47" s="32"/>
      <c r="E47" s="32"/>
      <c r="F47" s="32"/>
      <c r="G47" s="33"/>
      <c r="H47" s="32"/>
      <c r="I47" s="32"/>
      <c r="J47" s="32"/>
    </row>
    <row r="48" spans="1:10" ht="12.75">
      <c r="A48" s="28" t="s">
        <v>185</v>
      </c>
      <c r="B48" s="28" t="s">
        <v>111</v>
      </c>
      <c r="C48" s="29">
        <v>170</v>
      </c>
      <c r="D48" s="32"/>
      <c r="E48" s="32"/>
      <c r="F48" s="32"/>
      <c r="G48" s="33"/>
      <c r="H48" s="32"/>
      <c r="I48" s="32"/>
      <c r="J48" s="32"/>
    </row>
    <row r="49" spans="1:10" ht="12.75">
      <c r="A49" s="28" t="s">
        <v>186</v>
      </c>
      <c r="B49" s="28" t="s">
        <v>111</v>
      </c>
      <c r="C49" s="29">
        <v>190</v>
      </c>
      <c r="D49" s="32"/>
      <c r="E49" s="32"/>
      <c r="F49" s="32"/>
      <c r="G49" s="33"/>
      <c r="H49" s="32"/>
      <c r="I49" s="32"/>
      <c r="J49" s="32"/>
    </row>
    <row r="50" spans="1:10" ht="12.75">
      <c r="A50" s="28" t="s">
        <v>412</v>
      </c>
      <c r="B50" s="28" t="s">
        <v>111</v>
      </c>
      <c r="C50" s="29">
        <v>220</v>
      </c>
      <c r="D50" s="32"/>
      <c r="E50" s="32"/>
      <c r="F50" s="32"/>
      <c r="G50" s="33"/>
      <c r="H50" s="32"/>
      <c r="I50" s="32"/>
      <c r="J50" s="32"/>
    </row>
    <row r="51" spans="1:10" ht="12.75">
      <c r="A51" s="28" t="s">
        <v>405</v>
      </c>
      <c r="B51" s="28" t="s">
        <v>125</v>
      </c>
      <c r="C51" s="29">
        <v>180</v>
      </c>
      <c r="D51" s="32"/>
      <c r="E51" s="32"/>
      <c r="F51" s="32"/>
      <c r="G51" s="33"/>
      <c r="H51" s="32"/>
      <c r="I51" s="32"/>
      <c r="J51" s="32"/>
    </row>
    <row r="52" spans="1:10" ht="12.75">
      <c r="A52" s="28" t="s">
        <v>187</v>
      </c>
      <c r="B52" s="28" t="s">
        <v>125</v>
      </c>
      <c r="C52" s="29">
        <v>190</v>
      </c>
      <c r="D52" s="32"/>
      <c r="E52" s="32"/>
      <c r="F52" s="32"/>
      <c r="G52" s="33"/>
      <c r="H52" s="32"/>
      <c r="I52" s="32"/>
      <c r="J52" s="32"/>
    </row>
    <row r="53" spans="1:10" ht="12.75">
      <c r="A53" s="28" t="s">
        <v>188</v>
      </c>
      <c r="B53" s="28" t="s">
        <v>125</v>
      </c>
      <c r="C53" s="29">
        <v>285</v>
      </c>
      <c r="D53" s="32"/>
      <c r="E53" s="32"/>
      <c r="F53" s="32"/>
      <c r="G53" s="33"/>
      <c r="H53" s="32"/>
      <c r="I53" s="32"/>
      <c r="J53" s="32"/>
    </row>
    <row r="54" spans="1:10" ht="12.75">
      <c r="A54" s="28" t="s">
        <v>189</v>
      </c>
      <c r="B54" s="28" t="s">
        <v>120</v>
      </c>
      <c r="C54" s="29">
        <v>115</v>
      </c>
      <c r="D54" s="32"/>
      <c r="E54" s="32"/>
      <c r="F54" s="32"/>
      <c r="G54" s="33"/>
      <c r="H54" s="32"/>
      <c r="I54" s="32"/>
      <c r="J54" s="32"/>
    </row>
    <row r="55" spans="1:3" ht="12.75">
      <c r="A55" s="28" t="s">
        <v>190</v>
      </c>
      <c r="B55" s="28" t="s">
        <v>120</v>
      </c>
      <c r="C55" s="29">
        <v>135</v>
      </c>
    </row>
    <row r="56" spans="1:3" ht="12.75">
      <c r="A56" s="28" t="s">
        <v>191</v>
      </c>
      <c r="B56" s="28" t="s">
        <v>120</v>
      </c>
      <c r="C56" s="29">
        <v>155</v>
      </c>
    </row>
    <row r="57" spans="1:3" ht="12.75">
      <c r="A57" s="28" t="s">
        <v>192</v>
      </c>
      <c r="B57" s="28" t="s">
        <v>120</v>
      </c>
      <c r="C57" s="29">
        <v>160</v>
      </c>
    </row>
    <row r="58" spans="1:3" ht="12.75">
      <c r="A58" s="28" t="s">
        <v>193</v>
      </c>
      <c r="B58" s="28" t="s">
        <v>120</v>
      </c>
      <c r="C58" s="29">
        <v>165</v>
      </c>
    </row>
    <row r="59" spans="1:3" ht="12.75">
      <c r="A59" s="49" t="s">
        <v>499</v>
      </c>
      <c r="B59" s="28" t="s">
        <v>120</v>
      </c>
      <c r="C59" s="29">
        <v>180</v>
      </c>
    </row>
    <row r="60" spans="1:3" ht="12.75">
      <c r="A60" s="28" t="s">
        <v>194</v>
      </c>
      <c r="B60" s="28" t="s">
        <v>120</v>
      </c>
      <c r="C60" s="29">
        <v>175</v>
      </c>
    </row>
    <row r="61" spans="1:3" ht="12.75">
      <c r="A61" s="28" t="s">
        <v>195</v>
      </c>
      <c r="B61" s="28" t="s">
        <v>196</v>
      </c>
      <c r="C61" s="29">
        <v>70</v>
      </c>
    </row>
    <row r="62" spans="1:3" ht="12.75">
      <c r="A62" s="28" t="s">
        <v>197</v>
      </c>
      <c r="B62" s="28" t="s">
        <v>196</v>
      </c>
      <c r="C62" s="29">
        <v>110</v>
      </c>
    </row>
    <row r="63" spans="1:3" ht="12.75">
      <c r="A63" s="28" t="s">
        <v>198</v>
      </c>
      <c r="B63" s="28" t="s">
        <v>196</v>
      </c>
      <c r="C63" s="29">
        <v>185</v>
      </c>
    </row>
    <row r="64" spans="1:3" ht="12.75">
      <c r="A64" s="28" t="s">
        <v>199</v>
      </c>
      <c r="B64" s="28" t="s">
        <v>196</v>
      </c>
      <c r="C64" s="29">
        <v>165</v>
      </c>
    </row>
    <row r="65" spans="1:3" ht="12.75">
      <c r="A65" s="28" t="s">
        <v>200</v>
      </c>
      <c r="B65" s="28" t="s">
        <v>196</v>
      </c>
      <c r="C65" s="29">
        <v>170</v>
      </c>
    </row>
    <row r="66" spans="1:3" ht="12.75">
      <c r="A66" s="28" t="s">
        <v>201</v>
      </c>
      <c r="B66" s="28" t="s">
        <v>196</v>
      </c>
      <c r="C66" s="29">
        <v>215</v>
      </c>
    </row>
    <row r="67" spans="1:3" ht="12.75">
      <c r="A67" s="28" t="s">
        <v>202</v>
      </c>
      <c r="B67" s="28" t="s">
        <v>196</v>
      </c>
      <c r="C67" s="29">
        <v>250</v>
      </c>
    </row>
    <row r="68" spans="1:3" ht="12.75">
      <c r="A68" s="28" t="s">
        <v>203</v>
      </c>
      <c r="B68" s="28" t="s">
        <v>196</v>
      </c>
      <c r="C68" s="29">
        <v>240</v>
      </c>
    </row>
    <row r="69" spans="1:3" ht="12.75">
      <c r="A69" s="28" t="s">
        <v>204</v>
      </c>
      <c r="B69" s="28" t="s">
        <v>196</v>
      </c>
      <c r="C69" s="29">
        <v>275</v>
      </c>
    </row>
    <row r="70" spans="1:3" ht="12.75">
      <c r="A70" s="28" t="s">
        <v>205</v>
      </c>
      <c r="B70" s="28" t="s">
        <v>206</v>
      </c>
      <c r="C70" s="29">
        <v>105</v>
      </c>
    </row>
    <row r="71" spans="1:3" ht="12.75">
      <c r="A71" s="28" t="s">
        <v>207</v>
      </c>
      <c r="B71" s="28" t="s">
        <v>206</v>
      </c>
      <c r="C71" s="29">
        <v>130</v>
      </c>
    </row>
    <row r="72" spans="1:3" ht="12.75">
      <c r="A72" s="28" t="s">
        <v>208</v>
      </c>
      <c r="B72" s="28" t="s">
        <v>206</v>
      </c>
      <c r="C72" s="29">
        <v>125</v>
      </c>
    </row>
    <row r="73" spans="1:3" ht="12.75">
      <c r="A73" s="28" t="s">
        <v>209</v>
      </c>
      <c r="B73" s="28" t="s">
        <v>206</v>
      </c>
      <c r="C73" s="29">
        <v>135</v>
      </c>
    </row>
    <row r="74" spans="1:3" ht="12.75">
      <c r="A74" s="28" t="s">
        <v>210</v>
      </c>
      <c r="B74" s="28" t="s">
        <v>206</v>
      </c>
      <c r="C74" s="29">
        <v>110</v>
      </c>
    </row>
    <row r="75" spans="1:3" ht="12.75">
      <c r="A75" s="28" t="s">
        <v>211</v>
      </c>
      <c r="B75" s="28" t="s">
        <v>206</v>
      </c>
      <c r="C75" s="29">
        <v>100</v>
      </c>
    </row>
    <row r="76" spans="1:3" ht="12.75">
      <c r="A76" s="28" t="s">
        <v>212</v>
      </c>
      <c r="B76" s="28" t="s">
        <v>206</v>
      </c>
      <c r="C76" s="29">
        <v>60</v>
      </c>
    </row>
    <row r="77" spans="1:3" ht="12.75">
      <c r="A77" s="28" t="s">
        <v>216</v>
      </c>
      <c r="B77" s="28" t="s">
        <v>132</v>
      </c>
      <c r="C77" s="29">
        <v>90</v>
      </c>
    </row>
    <row r="78" spans="1:3" ht="12.75">
      <c r="A78" s="28" t="s">
        <v>217</v>
      </c>
      <c r="B78" s="28" t="s">
        <v>132</v>
      </c>
      <c r="C78" s="29">
        <v>55</v>
      </c>
    </row>
    <row r="79" spans="1:3" ht="12.75">
      <c r="A79" s="28" t="s">
        <v>218</v>
      </c>
      <c r="B79" s="28" t="s">
        <v>132</v>
      </c>
      <c r="C79" s="29">
        <v>70</v>
      </c>
    </row>
    <row r="80" spans="1:3" ht="12.75">
      <c r="A80" s="28" t="s">
        <v>219</v>
      </c>
      <c r="B80" s="28" t="s">
        <v>132</v>
      </c>
      <c r="C80" s="29">
        <v>90</v>
      </c>
    </row>
    <row r="81" spans="1:3" ht="12.75">
      <c r="A81" s="28" t="s">
        <v>220</v>
      </c>
      <c r="B81" s="28" t="s">
        <v>132</v>
      </c>
      <c r="C81" s="29">
        <v>120</v>
      </c>
    </row>
    <row r="82" spans="1:3" ht="12.75">
      <c r="A82" s="28" t="s">
        <v>221</v>
      </c>
      <c r="B82" s="28" t="s">
        <v>132</v>
      </c>
      <c r="C82" s="29">
        <v>120</v>
      </c>
    </row>
    <row r="83" spans="1:3" ht="12.75">
      <c r="A83" s="28" t="s">
        <v>222</v>
      </c>
      <c r="B83" s="28" t="s">
        <v>132</v>
      </c>
      <c r="C83" s="29">
        <v>130</v>
      </c>
    </row>
    <row r="84" spans="1:3" ht="12.75">
      <c r="A84" s="28" t="s">
        <v>223</v>
      </c>
      <c r="B84" s="28" t="s">
        <v>132</v>
      </c>
      <c r="C84" s="29">
        <v>40</v>
      </c>
    </row>
    <row r="85" spans="1:3" ht="12.75">
      <c r="A85" s="28" t="s">
        <v>224</v>
      </c>
      <c r="B85" s="28" t="s">
        <v>132</v>
      </c>
      <c r="C85" s="29">
        <v>65</v>
      </c>
    </row>
    <row r="86" spans="1:3" ht="12.75">
      <c r="A86" s="28" t="s">
        <v>225</v>
      </c>
      <c r="B86" s="28" t="s">
        <v>132</v>
      </c>
      <c r="C86" s="29">
        <v>55</v>
      </c>
    </row>
    <row r="87" spans="1:3" ht="12.75">
      <c r="A87" s="28" t="s">
        <v>226</v>
      </c>
      <c r="B87" s="28" t="s">
        <v>143</v>
      </c>
      <c r="C87" s="29">
        <v>45</v>
      </c>
    </row>
    <row r="88" spans="1:3" ht="12.75">
      <c r="A88" s="28" t="s">
        <v>227</v>
      </c>
      <c r="B88" s="28" t="s">
        <v>143</v>
      </c>
      <c r="C88" s="29">
        <v>60</v>
      </c>
    </row>
    <row r="89" spans="1:3" ht="12.75">
      <c r="A89" s="28" t="s">
        <v>228</v>
      </c>
      <c r="B89" s="28" t="s">
        <v>143</v>
      </c>
      <c r="C89" s="29">
        <v>70</v>
      </c>
    </row>
    <row r="90" spans="1:3" ht="12.75">
      <c r="A90" s="28" t="s">
        <v>229</v>
      </c>
      <c r="B90" s="28" t="s">
        <v>143</v>
      </c>
      <c r="C90" s="29">
        <v>75</v>
      </c>
    </row>
    <row r="91" spans="1:3" ht="12.75">
      <c r="A91" s="28" t="s">
        <v>230</v>
      </c>
      <c r="B91" s="28" t="s">
        <v>143</v>
      </c>
      <c r="C91" s="29">
        <v>110</v>
      </c>
    </row>
    <row r="92" spans="1:3" ht="12.75">
      <c r="A92" s="28" t="s">
        <v>231</v>
      </c>
      <c r="B92" s="28" t="s">
        <v>143</v>
      </c>
      <c r="C92" s="29">
        <v>95</v>
      </c>
    </row>
    <row r="93" spans="1:3" ht="12.75">
      <c r="A93" s="28" t="s">
        <v>232</v>
      </c>
      <c r="B93" s="28" t="s">
        <v>143</v>
      </c>
      <c r="C93" s="29">
        <v>125</v>
      </c>
    </row>
    <row r="94" spans="1:3" ht="15.75">
      <c r="A94" s="35" t="s">
        <v>409</v>
      </c>
      <c r="B94" s="28"/>
      <c r="C94" s="29"/>
    </row>
    <row r="95" spans="1:3" ht="12.75">
      <c r="A95" s="52" t="s">
        <v>490</v>
      </c>
      <c r="B95" s="49" t="s">
        <v>491</v>
      </c>
      <c r="C95" s="29">
        <v>50</v>
      </c>
    </row>
    <row r="96" spans="1:3" ht="12.75">
      <c r="A96" s="28" t="s">
        <v>249</v>
      </c>
      <c r="B96" s="49" t="s">
        <v>491</v>
      </c>
      <c r="C96" s="29">
        <v>70</v>
      </c>
    </row>
    <row r="97" spans="1:3" ht="12.75">
      <c r="A97" s="49" t="s">
        <v>492</v>
      </c>
      <c r="B97" s="49" t="s">
        <v>491</v>
      </c>
      <c r="C97" s="29">
        <v>70</v>
      </c>
    </row>
    <row r="98" spans="1:3" ht="12.75">
      <c r="A98" s="49" t="s">
        <v>493</v>
      </c>
      <c r="B98" s="49" t="s">
        <v>491</v>
      </c>
      <c r="C98" s="29">
        <v>90</v>
      </c>
    </row>
    <row r="99" spans="1:3" ht="12.75">
      <c r="A99" s="49" t="s">
        <v>494</v>
      </c>
      <c r="B99" s="49" t="s">
        <v>491</v>
      </c>
      <c r="C99" s="29">
        <v>75</v>
      </c>
    </row>
    <row r="100" spans="1:3" ht="12.75">
      <c r="A100" s="49" t="s">
        <v>495</v>
      </c>
      <c r="B100" s="49" t="s">
        <v>491</v>
      </c>
      <c r="C100" s="29">
        <v>75</v>
      </c>
    </row>
    <row r="101" spans="1:3" ht="12.75">
      <c r="A101" s="28" t="s">
        <v>250</v>
      </c>
      <c r="B101" s="28" t="s">
        <v>107</v>
      </c>
      <c r="C101" s="29">
        <v>95</v>
      </c>
    </row>
    <row r="102" spans="1:3" ht="12.75">
      <c r="A102" s="28" t="s">
        <v>251</v>
      </c>
      <c r="B102" s="28" t="s">
        <v>107</v>
      </c>
      <c r="C102" s="29">
        <v>110</v>
      </c>
    </row>
    <row r="103" spans="1:3" ht="12.75">
      <c r="A103" s="49" t="s">
        <v>498</v>
      </c>
      <c r="B103" s="28" t="s">
        <v>107</v>
      </c>
      <c r="C103" s="29">
        <v>50</v>
      </c>
    </row>
    <row r="104" spans="1:3" ht="12.75">
      <c r="A104" s="28" t="s">
        <v>252</v>
      </c>
      <c r="B104" s="28" t="s">
        <v>107</v>
      </c>
      <c r="C104" s="29">
        <v>60</v>
      </c>
    </row>
    <row r="105" spans="1:3" ht="12.75">
      <c r="A105" s="49" t="s">
        <v>497</v>
      </c>
      <c r="B105" s="28" t="s">
        <v>107</v>
      </c>
      <c r="C105" s="29">
        <v>65</v>
      </c>
    </row>
    <row r="106" spans="1:3" ht="12.75">
      <c r="A106" s="49" t="s">
        <v>496</v>
      </c>
      <c r="B106" s="28" t="s">
        <v>107</v>
      </c>
      <c r="C106" s="29">
        <v>105</v>
      </c>
    </row>
    <row r="107" spans="1:3" ht="12.75">
      <c r="A107" s="28" t="s">
        <v>253</v>
      </c>
      <c r="B107" s="28" t="s">
        <v>107</v>
      </c>
      <c r="C107" s="29">
        <v>85</v>
      </c>
    </row>
    <row r="108" spans="1:3" ht="12.75">
      <c r="A108" s="28" t="s">
        <v>254</v>
      </c>
      <c r="B108" s="28" t="s">
        <v>107</v>
      </c>
      <c r="C108" s="29">
        <v>120</v>
      </c>
    </row>
    <row r="109" spans="1:3" ht="12.75">
      <c r="A109" s="28" t="s">
        <v>255</v>
      </c>
      <c r="B109" s="28" t="s">
        <v>111</v>
      </c>
      <c r="C109" s="29">
        <v>110</v>
      </c>
    </row>
    <row r="110" spans="1:3" ht="12.75">
      <c r="A110" s="28" t="s">
        <v>256</v>
      </c>
      <c r="B110" s="28" t="s">
        <v>111</v>
      </c>
      <c r="C110" s="29">
        <v>150</v>
      </c>
    </row>
    <row r="111" spans="1:3" ht="12.75">
      <c r="A111" s="28" t="s">
        <v>257</v>
      </c>
      <c r="B111" s="28" t="s">
        <v>111</v>
      </c>
      <c r="C111" s="29">
        <v>170</v>
      </c>
    </row>
    <row r="112" spans="1:3" ht="12.75">
      <c r="A112" s="28" t="s">
        <v>258</v>
      </c>
      <c r="B112" s="28" t="s">
        <v>111</v>
      </c>
      <c r="C112" s="29">
        <v>175</v>
      </c>
    </row>
    <row r="113" spans="1:3" ht="12.75">
      <c r="A113" s="28" t="s">
        <v>259</v>
      </c>
      <c r="B113" s="28" t="s">
        <v>111</v>
      </c>
      <c r="C113" s="29">
        <v>220</v>
      </c>
    </row>
    <row r="114" spans="1:3" ht="12.75">
      <c r="A114" s="28" t="s">
        <v>260</v>
      </c>
      <c r="B114" s="28" t="s">
        <v>125</v>
      </c>
      <c r="C114" s="29">
        <v>150</v>
      </c>
    </row>
    <row r="115" spans="1:3" ht="12.75">
      <c r="A115" s="28" t="s">
        <v>261</v>
      </c>
      <c r="B115" s="28" t="s">
        <v>125</v>
      </c>
      <c r="C115" s="29">
        <v>175</v>
      </c>
    </row>
    <row r="116" spans="1:3" ht="12.75">
      <c r="A116" s="28" t="s">
        <v>262</v>
      </c>
      <c r="B116" s="28" t="s">
        <v>125</v>
      </c>
      <c r="C116" s="29">
        <v>170</v>
      </c>
    </row>
    <row r="117" spans="1:3" ht="12.75">
      <c r="A117" s="28" t="s">
        <v>263</v>
      </c>
      <c r="B117" s="28" t="s">
        <v>125</v>
      </c>
      <c r="C117" s="29">
        <v>170</v>
      </c>
    </row>
    <row r="118" spans="1:3" ht="12.75">
      <c r="A118" s="28" t="s">
        <v>264</v>
      </c>
      <c r="B118" s="28" t="s">
        <v>125</v>
      </c>
      <c r="C118" s="29">
        <v>170</v>
      </c>
    </row>
    <row r="119" spans="1:3" ht="12.75">
      <c r="A119" s="28" t="s">
        <v>265</v>
      </c>
      <c r="B119" s="28" t="s">
        <v>125</v>
      </c>
      <c r="C119" s="29">
        <v>185</v>
      </c>
    </row>
    <row r="120" spans="1:3" ht="12.75">
      <c r="A120" s="28" t="s">
        <v>266</v>
      </c>
      <c r="B120" s="28" t="s">
        <v>125</v>
      </c>
      <c r="C120" s="29">
        <v>225</v>
      </c>
    </row>
    <row r="121" spans="1:3" ht="12.75">
      <c r="A121" s="28" t="s">
        <v>267</v>
      </c>
      <c r="B121" s="28" t="s">
        <v>120</v>
      </c>
      <c r="C121" s="29">
        <v>60</v>
      </c>
    </row>
    <row r="122" spans="1:3" ht="12.75">
      <c r="A122" s="28" t="s">
        <v>268</v>
      </c>
      <c r="B122" s="28" t="s">
        <v>120</v>
      </c>
      <c r="C122" s="29">
        <v>80</v>
      </c>
    </row>
    <row r="123" spans="1:3" ht="12.75">
      <c r="A123" s="28" t="s">
        <v>269</v>
      </c>
      <c r="B123" s="28" t="s">
        <v>120</v>
      </c>
      <c r="C123" s="29">
        <v>125</v>
      </c>
    </row>
    <row r="124" spans="1:3" ht="12.75">
      <c r="A124" s="28" t="s">
        <v>270</v>
      </c>
      <c r="B124" s="28" t="s">
        <v>120</v>
      </c>
      <c r="C124" s="29">
        <v>130</v>
      </c>
    </row>
    <row r="125" spans="1:3" ht="12.75">
      <c r="A125" s="28" t="s">
        <v>271</v>
      </c>
      <c r="B125" s="28" t="s">
        <v>120</v>
      </c>
      <c r="C125" s="29">
        <v>175</v>
      </c>
    </row>
    <row r="126" spans="1:3" ht="12.75">
      <c r="A126" s="28" t="s">
        <v>272</v>
      </c>
      <c r="B126" s="28" t="s">
        <v>120</v>
      </c>
      <c r="C126" s="29">
        <v>200</v>
      </c>
    </row>
    <row r="127" spans="1:3" ht="12.75">
      <c r="A127" s="28" t="s">
        <v>273</v>
      </c>
      <c r="B127" s="28" t="s">
        <v>120</v>
      </c>
      <c r="C127" s="29">
        <v>155</v>
      </c>
    </row>
    <row r="128" spans="1:3" ht="12.75">
      <c r="A128" s="28" t="s">
        <v>274</v>
      </c>
      <c r="B128" s="28" t="s">
        <v>120</v>
      </c>
      <c r="C128" s="29">
        <v>155</v>
      </c>
    </row>
    <row r="129" spans="1:3" ht="12.75">
      <c r="A129" s="28" t="s">
        <v>275</v>
      </c>
      <c r="B129" s="28" t="s">
        <v>120</v>
      </c>
      <c r="C129" s="29">
        <v>220</v>
      </c>
    </row>
    <row r="130" spans="1:3" ht="12.75">
      <c r="A130" s="28" t="s">
        <v>276</v>
      </c>
      <c r="B130" s="28" t="s">
        <v>120</v>
      </c>
      <c r="C130" s="29">
        <v>220</v>
      </c>
    </row>
    <row r="131" spans="1:3" ht="12.75">
      <c r="A131" s="28" t="s">
        <v>447</v>
      </c>
      <c r="B131" s="28" t="s">
        <v>143</v>
      </c>
      <c r="C131" s="29">
        <v>85</v>
      </c>
    </row>
    <row r="132" spans="1:3" ht="15.75">
      <c r="A132" s="35" t="s">
        <v>408</v>
      </c>
      <c r="B132" s="28"/>
      <c r="C132" s="29"/>
    </row>
    <row r="133" spans="1:3" ht="12.75">
      <c r="A133" s="28" t="s">
        <v>296</v>
      </c>
      <c r="B133" s="28" t="s">
        <v>107</v>
      </c>
      <c r="C133" s="29">
        <v>40</v>
      </c>
    </row>
    <row r="134" spans="1:3" ht="12.75">
      <c r="A134" s="28" t="s">
        <v>297</v>
      </c>
      <c r="B134" s="28" t="s">
        <v>107</v>
      </c>
      <c r="C134" s="29">
        <v>50</v>
      </c>
    </row>
    <row r="135" spans="1:3" ht="12.75">
      <c r="A135" s="28" t="s">
        <v>298</v>
      </c>
      <c r="B135" s="28" t="s">
        <v>107</v>
      </c>
      <c r="C135" s="29">
        <v>45</v>
      </c>
    </row>
    <row r="136" spans="1:3" ht="12.75">
      <c r="A136" s="28" t="s">
        <v>298</v>
      </c>
      <c r="B136" s="28" t="s">
        <v>107</v>
      </c>
      <c r="C136" s="29">
        <v>65</v>
      </c>
    </row>
    <row r="137" spans="1:3" ht="12.75">
      <c r="A137" s="28" t="s">
        <v>299</v>
      </c>
      <c r="B137" s="28" t="s">
        <v>107</v>
      </c>
      <c r="C137" s="29">
        <v>60</v>
      </c>
    </row>
    <row r="138" spans="1:3" ht="12.75">
      <c r="A138" s="28" t="s">
        <v>300</v>
      </c>
      <c r="B138" s="28" t="s">
        <v>107</v>
      </c>
      <c r="C138" s="29">
        <v>70</v>
      </c>
    </row>
    <row r="139" spans="1:3" ht="12.75">
      <c r="A139" s="28" t="s">
        <v>301</v>
      </c>
      <c r="B139" s="28" t="s">
        <v>107</v>
      </c>
      <c r="C139" s="29">
        <v>60</v>
      </c>
    </row>
    <row r="140" spans="1:3" ht="12.75">
      <c r="A140" s="28" t="s">
        <v>302</v>
      </c>
      <c r="B140" s="28" t="s">
        <v>303</v>
      </c>
      <c r="C140" s="29">
        <v>65</v>
      </c>
    </row>
    <row r="141" spans="1:3" ht="12.75">
      <c r="A141" s="28" t="s">
        <v>304</v>
      </c>
      <c r="B141" s="28" t="s">
        <v>303</v>
      </c>
      <c r="C141" s="29">
        <v>90</v>
      </c>
    </row>
    <row r="142" spans="1:3" ht="12.75">
      <c r="A142" s="28" t="s">
        <v>305</v>
      </c>
      <c r="B142" s="28" t="s">
        <v>125</v>
      </c>
      <c r="C142" s="29">
        <v>135</v>
      </c>
    </row>
    <row r="143" spans="1:3" ht="12.75">
      <c r="A143" s="28" t="s">
        <v>306</v>
      </c>
      <c r="B143" s="28" t="s">
        <v>125</v>
      </c>
      <c r="C143" s="29">
        <v>80</v>
      </c>
    </row>
    <row r="144" spans="1:3" ht="12.75">
      <c r="A144" s="28" t="s">
        <v>307</v>
      </c>
      <c r="B144" s="28" t="s">
        <v>196</v>
      </c>
      <c r="C144" s="29">
        <v>65</v>
      </c>
    </row>
    <row r="145" spans="1:3" ht="12.75">
      <c r="A145" s="28" t="s">
        <v>308</v>
      </c>
      <c r="B145" s="28" t="s">
        <v>143</v>
      </c>
      <c r="C145" s="29">
        <v>65</v>
      </c>
    </row>
    <row r="146" spans="1:3" ht="15.75">
      <c r="A146" s="35" t="s">
        <v>407</v>
      </c>
      <c r="B146" s="28"/>
      <c r="C146" s="29"/>
    </row>
    <row r="147" spans="1:3" ht="12.75">
      <c r="A147" s="28" t="s">
        <v>318</v>
      </c>
      <c r="B147" s="28" t="s">
        <v>107</v>
      </c>
      <c r="C147" s="29">
        <v>50</v>
      </c>
    </row>
    <row r="148" spans="1:3" ht="12.75">
      <c r="A148" s="28" t="s">
        <v>319</v>
      </c>
      <c r="B148" s="28" t="s">
        <v>107</v>
      </c>
      <c r="C148" s="29">
        <v>90</v>
      </c>
    </row>
    <row r="149" spans="1:3" ht="12.75">
      <c r="A149" s="28" t="s">
        <v>320</v>
      </c>
      <c r="B149" s="28" t="s">
        <v>107</v>
      </c>
      <c r="C149" s="29">
        <v>130</v>
      </c>
    </row>
    <row r="150" spans="1:3" ht="12.75">
      <c r="A150" s="28" t="s">
        <v>321</v>
      </c>
      <c r="B150" s="28" t="s">
        <v>111</v>
      </c>
      <c r="C150" s="29">
        <v>75</v>
      </c>
    </row>
    <row r="151" spans="1:3" ht="12.75">
      <c r="A151" s="28" t="s">
        <v>322</v>
      </c>
      <c r="B151" s="28" t="s">
        <v>111</v>
      </c>
      <c r="C151" s="29">
        <v>55</v>
      </c>
    </row>
    <row r="152" spans="1:3" ht="12.75">
      <c r="A152" s="28" t="s">
        <v>323</v>
      </c>
      <c r="B152" s="28" t="s">
        <v>111</v>
      </c>
      <c r="C152" s="29">
        <v>80</v>
      </c>
    </row>
    <row r="153" spans="1:3" ht="12.75">
      <c r="A153" s="28" t="s">
        <v>324</v>
      </c>
      <c r="B153" s="28" t="s">
        <v>111</v>
      </c>
      <c r="C153" s="29">
        <v>60</v>
      </c>
    </row>
    <row r="154" spans="1:3" ht="12.75">
      <c r="A154" s="28" t="s">
        <v>325</v>
      </c>
      <c r="B154" s="28" t="s">
        <v>111</v>
      </c>
      <c r="C154" s="29">
        <v>85</v>
      </c>
    </row>
    <row r="155" spans="1:3" ht="12.75">
      <c r="A155" s="28" t="s">
        <v>326</v>
      </c>
      <c r="B155" s="28" t="s">
        <v>111</v>
      </c>
      <c r="C155" s="29">
        <v>75</v>
      </c>
    </row>
    <row r="156" spans="1:3" ht="12.75">
      <c r="A156" s="28" t="s">
        <v>327</v>
      </c>
      <c r="B156" s="28" t="s">
        <v>111</v>
      </c>
      <c r="C156" s="29">
        <v>95</v>
      </c>
    </row>
    <row r="157" spans="1:3" ht="12.75">
      <c r="A157" s="28" t="s">
        <v>328</v>
      </c>
      <c r="B157" s="28" t="s">
        <v>111</v>
      </c>
      <c r="C157" s="29">
        <v>105</v>
      </c>
    </row>
    <row r="158" spans="1:3" ht="12.75">
      <c r="A158" s="28" t="s">
        <v>329</v>
      </c>
      <c r="B158" s="28" t="s">
        <v>111</v>
      </c>
      <c r="C158" s="29">
        <v>115</v>
      </c>
    </row>
    <row r="159" spans="1:3" ht="12.75">
      <c r="A159" s="28" t="s">
        <v>330</v>
      </c>
      <c r="B159" s="28" t="s">
        <v>111</v>
      </c>
      <c r="C159" s="29">
        <v>110</v>
      </c>
    </row>
    <row r="160" spans="1:3" ht="12.75">
      <c r="A160" s="28" t="s">
        <v>331</v>
      </c>
      <c r="B160" s="28" t="s">
        <v>111</v>
      </c>
      <c r="C160" s="29">
        <v>120</v>
      </c>
    </row>
    <row r="161" spans="1:3" ht="12.75">
      <c r="A161" s="28" t="s">
        <v>332</v>
      </c>
      <c r="B161" s="28" t="s">
        <v>111</v>
      </c>
      <c r="C161" s="29">
        <v>135</v>
      </c>
    </row>
    <row r="162" spans="1:3" ht="12.75">
      <c r="A162" s="28" t="s">
        <v>333</v>
      </c>
      <c r="B162" s="28" t="s">
        <v>111</v>
      </c>
      <c r="C162" s="29">
        <v>95</v>
      </c>
    </row>
    <row r="163" spans="1:3" ht="12.75">
      <c r="A163" s="28" t="s">
        <v>334</v>
      </c>
      <c r="B163" s="28" t="s">
        <v>111</v>
      </c>
      <c r="C163" s="29">
        <v>165</v>
      </c>
    </row>
    <row r="164" spans="1:3" ht="12.75">
      <c r="A164" s="28" t="s">
        <v>335</v>
      </c>
      <c r="B164" s="28" t="s">
        <v>111</v>
      </c>
      <c r="C164" s="29">
        <v>170</v>
      </c>
    </row>
    <row r="165" spans="1:3" ht="12.75">
      <c r="A165" s="28" t="s">
        <v>336</v>
      </c>
      <c r="B165" s="28" t="s">
        <v>111</v>
      </c>
      <c r="C165" s="29">
        <v>180</v>
      </c>
    </row>
    <row r="166" spans="1:3" ht="12.75">
      <c r="A166" s="28" t="s">
        <v>337</v>
      </c>
      <c r="B166" s="28" t="s">
        <v>111</v>
      </c>
      <c r="C166" s="29">
        <v>185</v>
      </c>
    </row>
    <row r="167" spans="1:3" ht="12.75">
      <c r="A167" s="28" t="s">
        <v>338</v>
      </c>
      <c r="B167" s="28" t="s">
        <v>111</v>
      </c>
      <c r="C167" s="29">
        <v>205</v>
      </c>
    </row>
    <row r="168" spans="1:3" ht="12.75">
      <c r="A168" s="28" t="s">
        <v>339</v>
      </c>
      <c r="B168" s="28" t="s">
        <v>111</v>
      </c>
      <c r="C168" s="29">
        <v>215</v>
      </c>
    </row>
    <row r="169" spans="1:3" ht="12.75">
      <c r="A169" s="28" t="s">
        <v>340</v>
      </c>
      <c r="B169" s="28" t="s">
        <v>125</v>
      </c>
      <c r="C169" s="29">
        <v>50</v>
      </c>
    </row>
    <row r="170" spans="1:3" ht="12.75">
      <c r="A170" s="28" t="s">
        <v>341</v>
      </c>
      <c r="B170" s="28" t="s">
        <v>125</v>
      </c>
      <c r="C170" s="29">
        <v>120</v>
      </c>
    </row>
    <row r="171" spans="1:3" ht="12.75">
      <c r="A171" s="28" t="s">
        <v>342</v>
      </c>
      <c r="B171" s="28" t="s">
        <v>125</v>
      </c>
      <c r="C171" s="29">
        <v>130</v>
      </c>
    </row>
    <row r="172" spans="1:3" ht="12.75">
      <c r="A172" s="28" t="s">
        <v>343</v>
      </c>
      <c r="B172" s="28" t="s">
        <v>125</v>
      </c>
      <c r="C172" s="29">
        <v>105</v>
      </c>
    </row>
    <row r="173" spans="1:3" ht="12.75">
      <c r="A173" s="28" t="s">
        <v>344</v>
      </c>
      <c r="B173" s="28" t="s">
        <v>125</v>
      </c>
      <c r="C173" s="29">
        <v>115</v>
      </c>
    </row>
    <row r="174" spans="1:3" ht="12.75">
      <c r="A174" s="28" t="s">
        <v>344</v>
      </c>
      <c r="B174" s="28" t="s">
        <v>125</v>
      </c>
      <c r="C174" s="29">
        <v>125</v>
      </c>
    </row>
    <row r="175" spans="1:3" ht="12.75">
      <c r="A175" s="28" t="s">
        <v>345</v>
      </c>
      <c r="B175" s="28" t="s">
        <v>125</v>
      </c>
      <c r="C175" s="29">
        <v>140</v>
      </c>
    </row>
    <row r="176" spans="1:3" ht="12.75">
      <c r="A176" s="28" t="s">
        <v>346</v>
      </c>
      <c r="B176" s="28" t="s">
        <v>125</v>
      </c>
      <c r="C176" s="29">
        <v>145</v>
      </c>
    </row>
    <row r="177" spans="1:3" ht="12.75">
      <c r="A177" s="28" t="s">
        <v>347</v>
      </c>
      <c r="B177" s="28" t="s">
        <v>125</v>
      </c>
      <c r="C177" s="29">
        <v>165</v>
      </c>
    </row>
    <row r="178" spans="1:3" ht="12.75">
      <c r="A178" s="28" t="s">
        <v>348</v>
      </c>
      <c r="B178" s="28" t="s">
        <v>125</v>
      </c>
      <c r="C178" s="29">
        <v>165</v>
      </c>
    </row>
    <row r="179" spans="1:3" ht="12.75">
      <c r="A179" s="28" t="s">
        <v>349</v>
      </c>
      <c r="B179" s="28" t="s">
        <v>125</v>
      </c>
      <c r="C179" s="29">
        <v>175</v>
      </c>
    </row>
    <row r="180" spans="1:3" ht="12.75">
      <c r="A180" s="28" t="s">
        <v>350</v>
      </c>
      <c r="B180" s="28" t="s">
        <v>125</v>
      </c>
      <c r="C180" s="29">
        <v>220</v>
      </c>
    </row>
    <row r="181" spans="1:3" ht="12.75">
      <c r="A181" s="28" t="s">
        <v>351</v>
      </c>
      <c r="B181" s="28" t="s">
        <v>125</v>
      </c>
      <c r="C181" s="29">
        <v>140</v>
      </c>
    </row>
    <row r="182" spans="1:3" ht="12.75">
      <c r="A182" s="28" t="s">
        <v>128</v>
      </c>
      <c r="B182" s="28" t="s">
        <v>196</v>
      </c>
      <c r="C182" s="29">
        <v>145</v>
      </c>
    </row>
    <row r="183" spans="1:3" ht="12.75">
      <c r="A183" s="28" t="s">
        <v>352</v>
      </c>
      <c r="B183" s="28" t="s">
        <v>196</v>
      </c>
      <c r="C183" s="29">
        <v>170</v>
      </c>
    </row>
    <row r="184" spans="1:3" ht="12.75">
      <c r="A184" s="28" t="s">
        <v>353</v>
      </c>
      <c r="B184" s="28" t="s">
        <v>196</v>
      </c>
      <c r="C184" s="29">
        <v>180</v>
      </c>
    </row>
    <row r="185" spans="1:3" ht="12.75">
      <c r="A185" s="28" t="s">
        <v>354</v>
      </c>
      <c r="B185" s="28" t="s">
        <v>206</v>
      </c>
      <c r="C185" s="29">
        <v>125</v>
      </c>
    </row>
    <row r="186" spans="1:3" ht="12.75">
      <c r="A186" s="28" t="s">
        <v>355</v>
      </c>
      <c r="B186" s="28" t="s">
        <v>206</v>
      </c>
      <c r="C186" s="29">
        <v>100</v>
      </c>
    </row>
    <row r="187" spans="1:3" ht="12.75">
      <c r="A187" s="28" t="s">
        <v>356</v>
      </c>
      <c r="B187" s="28" t="s">
        <v>206</v>
      </c>
      <c r="C187" s="29">
        <v>165</v>
      </c>
    </row>
    <row r="188" spans="1:3" ht="12.75">
      <c r="A188" s="28" t="s">
        <v>365</v>
      </c>
      <c r="B188" s="28" t="s">
        <v>143</v>
      </c>
      <c r="C188" s="29">
        <v>50</v>
      </c>
    </row>
    <row r="189" spans="1:3" ht="12.75">
      <c r="A189" s="28" t="s">
        <v>366</v>
      </c>
      <c r="B189" s="28" t="s">
        <v>143</v>
      </c>
      <c r="C189" s="29">
        <v>55</v>
      </c>
    </row>
    <row r="190" spans="1:3" ht="12.75">
      <c r="A190" s="28" t="s">
        <v>367</v>
      </c>
      <c r="B190" s="28" t="s">
        <v>143</v>
      </c>
      <c r="C190" s="29">
        <v>50</v>
      </c>
    </row>
    <row r="191" spans="1:3" ht="12.75">
      <c r="A191" s="28" t="s">
        <v>368</v>
      </c>
      <c r="B191" s="28" t="s">
        <v>143</v>
      </c>
      <c r="C191" s="29">
        <v>55</v>
      </c>
    </row>
    <row r="192" spans="1:3" ht="12.75">
      <c r="A192" s="28" t="s">
        <v>369</v>
      </c>
      <c r="B192" s="28" t="s">
        <v>143</v>
      </c>
      <c r="C192" s="29">
        <v>65</v>
      </c>
    </row>
    <row r="193" spans="1:3" ht="12.75">
      <c r="A193" s="28" t="s">
        <v>370</v>
      </c>
      <c r="B193" s="28" t="s">
        <v>143</v>
      </c>
      <c r="C193" s="29">
        <v>80</v>
      </c>
    </row>
    <row r="194" spans="1:3" ht="12.75">
      <c r="A194" s="28" t="s">
        <v>371</v>
      </c>
      <c r="B194" s="28" t="s">
        <v>143</v>
      </c>
      <c r="C194" s="29">
        <v>75</v>
      </c>
    </row>
    <row r="195" spans="1:3" ht="15.75">
      <c r="A195" s="35" t="s">
        <v>434</v>
      </c>
      <c r="B195" s="28"/>
      <c r="C195" s="29"/>
    </row>
    <row r="196" spans="1:3" ht="12.75">
      <c r="A196" s="28" t="s">
        <v>378</v>
      </c>
      <c r="B196" s="28" t="s">
        <v>107</v>
      </c>
      <c r="C196" s="29">
        <v>40</v>
      </c>
    </row>
    <row r="197" spans="1:3" ht="12.75">
      <c r="A197" s="28" t="s">
        <v>379</v>
      </c>
      <c r="B197" s="28" t="s">
        <v>107</v>
      </c>
      <c r="C197" s="29">
        <v>55</v>
      </c>
    </row>
    <row r="198" spans="1:3" ht="12.75">
      <c r="A198" s="28" t="s">
        <v>380</v>
      </c>
      <c r="B198" s="28" t="s">
        <v>107</v>
      </c>
      <c r="C198" s="29">
        <v>90</v>
      </c>
    </row>
    <row r="199" spans="1:3" ht="12.75">
      <c r="A199" s="28" t="s">
        <v>381</v>
      </c>
      <c r="B199" s="28" t="s">
        <v>107</v>
      </c>
      <c r="C199" s="29">
        <v>70</v>
      </c>
    </row>
    <row r="200" spans="1:3" ht="12.75">
      <c r="A200" s="28" t="s">
        <v>382</v>
      </c>
      <c r="B200" s="28" t="s">
        <v>111</v>
      </c>
      <c r="C200" s="29">
        <v>75</v>
      </c>
    </row>
    <row r="201" spans="1:3" ht="12.75">
      <c r="A201" s="28" t="s">
        <v>383</v>
      </c>
      <c r="B201" s="28" t="s">
        <v>111</v>
      </c>
      <c r="C201" s="29">
        <v>110</v>
      </c>
    </row>
    <row r="202" spans="1:3" ht="12.75">
      <c r="A202" s="28" t="s">
        <v>384</v>
      </c>
      <c r="B202" s="28" t="s">
        <v>111</v>
      </c>
      <c r="C202" s="29">
        <v>110</v>
      </c>
    </row>
    <row r="203" spans="1:3" ht="12.75">
      <c r="A203" s="28" t="s">
        <v>385</v>
      </c>
      <c r="B203" s="28" t="s">
        <v>111</v>
      </c>
      <c r="C203" s="29">
        <v>130</v>
      </c>
    </row>
    <row r="204" spans="1:3" ht="12.75">
      <c r="A204" s="28" t="s">
        <v>386</v>
      </c>
      <c r="B204" s="28" t="s">
        <v>120</v>
      </c>
      <c r="C204" s="29">
        <v>115</v>
      </c>
    </row>
    <row r="205" spans="1:3" ht="12.75">
      <c r="A205" s="28" t="s">
        <v>387</v>
      </c>
      <c r="B205" s="28" t="s">
        <v>120</v>
      </c>
      <c r="C205" s="29">
        <v>120</v>
      </c>
    </row>
    <row r="206" spans="1:3" ht="12.75">
      <c r="A206" s="28" t="s">
        <v>388</v>
      </c>
      <c r="B206" s="28" t="s">
        <v>120</v>
      </c>
      <c r="C206" s="29">
        <v>150</v>
      </c>
    </row>
    <row r="207" spans="1:3" ht="12.75">
      <c r="A207" s="28" t="s">
        <v>390</v>
      </c>
      <c r="B207" s="28" t="s">
        <v>143</v>
      </c>
      <c r="C207" s="29">
        <v>65</v>
      </c>
    </row>
    <row r="208" spans="1:3" ht="12.75">
      <c r="A208" s="28" t="s">
        <v>392</v>
      </c>
      <c r="B208" s="28" t="s">
        <v>143</v>
      </c>
      <c r="C208" s="29">
        <v>50</v>
      </c>
    </row>
    <row r="209" spans="1:3" ht="12.75">
      <c r="A209" s="28" t="s">
        <v>394</v>
      </c>
      <c r="B209" s="28" t="s">
        <v>147</v>
      </c>
      <c r="C209" s="29">
        <v>90</v>
      </c>
    </row>
    <row r="210" spans="1:3" ht="12.75">
      <c r="A210" s="28" t="s">
        <v>395</v>
      </c>
      <c r="B210" s="28" t="s">
        <v>147</v>
      </c>
      <c r="C210" s="29">
        <v>110</v>
      </c>
    </row>
    <row r="211" spans="1:3" ht="12.75">
      <c r="A211" s="28" t="s">
        <v>397</v>
      </c>
      <c r="B211" s="28" t="s">
        <v>147</v>
      </c>
      <c r="C211" s="29">
        <v>40</v>
      </c>
    </row>
    <row r="212" spans="1:3" ht="12.75">
      <c r="A212" s="28" t="s">
        <v>398</v>
      </c>
      <c r="B212" s="28" t="s">
        <v>147</v>
      </c>
      <c r="C212" s="29">
        <v>60</v>
      </c>
    </row>
    <row r="213" ht="15.75">
      <c r="A213" s="35" t="s">
        <v>482</v>
      </c>
    </row>
    <row r="214" spans="1:3" ht="12.75">
      <c r="A214" s="31" t="s">
        <v>466</v>
      </c>
      <c r="B214" s="49" t="s">
        <v>467</v>
      </c>
      <c r="C214" s="50">
        <v>40</v>
      </c>
    </row>
    <row r="215" spans="1:3" ht="12.75">
      <c r="A215" s="31" t="s">
        <v>468</v>
      </c>
      <c r="B215" s="49" t="s">
        <v>467</v>
      </c>
      <c r="C215" s="50">
        <v>55</v>
      </c>
    </row>
    <row r="216" spans="1:3" ht="12.75">
      <c r="A216" s="31" t="s">
        <v>469</v>
      </c>
      <c r="B216" s="49" t="s">
        <v>467</v>
      </c>
      <c r="C216" s="31">
        <v>60</v>
      </c>
    </row>
    <row r="217" spans="1:3" ht="12.75">
      <c r="A217" s="31" t="s">
        <v>470</v>
      </c>
      <c r="B217" s="49" t="s">
        <v>467</v>
      </c>
      <c r="C217" s="31">
        <v>75</v>
      </c>
    </row>
    <row r="218" spans="1:3" ht="12.75">
      <c r="A218" s="31" t="s">
        <v>472</v>
      </c>
      <c r="B218" s="49" t="s">
        <v>471</v>
      </c>
      <c r="C218" s="31">
        <v>85</v>
      </c>
    </row>
    <row r="219" spans="1:3" ht="12.75">
      <c r="A219" s="31" t="s">
        <v>473</v>
      </c>
      <c r="B219" s="49" t="s">
        <v>471</v>
      </c>
      <c r="C219" s="31">
        <v>80</v>
      </c>
    </row>
    <row r="220" spans="1:3" ht="12.75">
      <c r="A220" s="31" t="s">
        <v>474</v>
      </c>
      <c r="B220" s="49" t="s">
        <v>471</v>
      </c>
      <c r="C220" s="31">
        <v>100</v>
      </c>
    </row>
    <row r="221" spans="1:3" ht="12.75">
      <c r="A221" s="31" t="s">
        <v>476</v>
      </c>
      <c r="B221" s="49" t="s">
        <v>475</v>
      </c>
      <c r="C221" s="31">
        <v>80</v>
      </c>
    </row>
    <row r="222" spans="1:3" ht="12.75">
      <c r="A222" s="31" t="s">
        <v>477</v>
      </c>
      <c r="B222" s="49" t="s">
        <v>475</v>
      </c>
      <c r="C222" s="31">
        <v>85</v>
      </c>
    </row>
    <row r="223" spans="1:3" ht="12.75">
      <c r="A223" s="31" t="s">
        <v>478</v>
      </c>
      <c r="B223" s="49" t="s">
        <v>475</v>
      </c>
      <c r="C223" s="31">
        <v>120</v>
      </c>
    </row>
    <row r="224" spans="1:3" ht="12.75">
      <c r="A224" s="31" t="s">
        <v>479</v>
      </c>
      <c r="B224" s="49" t="s">
        <v>475</v>
      </c>
      <c r="C224" s="31">
        <v>120</v>
      </c>
    </row>
    <row r="225" spans="1:3" ht="12.75">
      <c r="A225" s="31" t="s">
        <v>480</v>
      </c>
      <c r="B225" s="49" t="s">
        <v>475</v>
      </c>
      <c r="C225" s="31">
        <v>145</v>
      </c>
    </row>
    <row r="226" spans="1:3" ht="12.75">
      <c r="A226" s="31" t="s">
        <v>481</v>
      </c>
      <c r="B226" s="49" t="s">
        <v>475</v>
      </c>
      <c r="C226" s="31">
        <v>155</v>
      </c>
    </row>
    <row r="227" spans="1:3" ht="12.75">
      <c r="A227" s="31" t="s">
        <v>106</v>
      </c>
      <c r="B227" s="49" t="s">
        <v>475</v>
      </c>
      <c r="C227" s="31">
        <v>130</v>
      </c>
    </row>
    <row r="228" spans="1:3" ht="12.75">
      <c r="A228" s="31" t="s">
        <v>484</v>
      </c>
      <c r="B228" s="49" t="s">
        <v>483</v>
      </c>
      <c r="C228" s="31">
        <v>95</v>
      </c>
    </row>
    <row r="229" spans="1:3" ht="12.75">
      <c r="A229" s="31" t="s">
        <v>485</v>
      </c>
      <c r="B229" s="49" t="s">
        <v>483</v>
      </c>
      <c r="C229" s="31">
        <v>160</v>
      </c>
    </row>
    <row r="230" spans="1:3" ht="12.75">
      <c r="A230" s="31" t="s">
        <v>487</v>
      </c>
      <c r="B230" s="49" t="s">
        <v>486</v>
      </c>
      <c r="C230" s="31">
        <v>50</v>
      </c>
    </row>
    <row r="231" spans="1:2" ht="15.75">
      <c r="A231" s="55" t="s">
        <v>501</v>
      </c>
      <c r="B231" s="54"/>
    </row>
    <row r="232" spans="1:3" ht="12.75">
      <c r="A232" s="56" t="s">
        <v>528</v>
      </c>
      <c r="B232" s="57" t="s">
        <v>529</v>
      </c>
      <c r="C232" s="56">
        <v>40</v>
      </c>
    </row>
    <row r="233" spans="1:3" ht="12.75">
      <c r="A233" s="56" t="s">
        <v>530</v>
      </c>
      <c r="B233" s="57" t="s">
        <v>529</v>
      </c>
      <c r="C233" s="56">
        <v>85</v>
      </c>
    </row>
    <row r="234" spans="1:3" ht="12.75">
      <c r="A234" s="56" t="s">
        <v>531</v>
      </c>
      <c r="B234" s="57" t="s">
        <v>529</v>
      </c>
      <c r="C234" s="56">
        <v>120</v>
      </c>
    </row>
    <row r="235" spans="1:3" ht="12.75">
      <c r="A235" s="56" t="s">
        <v>532</v>
      </c>
      <c r="B235" s="57" t="s">
        <v>529</v>
      </c>
      <c r="C235" s="56">
        <v>90</v>
      </c>
    </row>
    <row r="236" spans="1:3" ht="12.75">
      <c r="A236" s="56" t="s">
        <v>533</v>
      </c>
      <c r="B236" s="57" t="s">
        <v>534</v>
      </c>
      <c r="C236" s="56">
        <v>125</v>
      </c>
    </row>
    <row r="237" spans="1:3" ht="12.75">
      <c r="A237" s="56" t="s">
        <v>535</v>
      </c>
      <c r="B237" s="57" t="s">
        <v>534</v>
      </c>
      <c r="C237" s="56">
        <v>125</v>
      </c>
    </row>
    <row r="238" spans="1:3" ht="12.75">
      <c r="A238" s="56" t="s">
        <v>536</v>
      </c>
      <c r="B238" s="57" t="s">
        <v>534</v>
      </c>
      <c r="C238" s="56">
        <v>135</v>
      </c>
    </row>
    <row r="239" spans="1:3" ht="12.75">
      <c r="A239" s="56" t="s">
        <v>537</v>
      </c>
      <c r="B239" s="57" t="s">
        <v>534</v>
      </c>
      <c r="C239" s="56">
        <v>150</v>
      </c>
    </row>
    <row r="240" spans="1:3" ht="12.75">
      <c r="A240" s="56" t="s">
        <v>538</v>
      </c>
      <c r="B240" s="57" t="s">
        <v>534</v>
      </c>
      <c r="C240" s="56">
        <v>170</v>
      </c>
    </row>
    <row r="241" spans="1:3" ht="12.75">
      <c r="A241" s="56" t="s">
        <v>539</v>
      </c>
      <c r="B241" s="57" t="s">
        <v>540</v>
      </c>
      <c r="C241" s="56">
        <v>210</v>
      </c>
    </row>
    <row r="242" spans="1:3" ht="12.75">
      <c r="A242" s="56" t="s">
        <v>187</v>
      </c>
      <c r="B242" s="57" t="s">
        <v>540</v>
      </c>
      <c r="C242" s="56">
        <v>190</v>
      </c>
    </row>
    <row r="243" spans="1:3" ht="12.75">
      <c r="A243" s="56" t="s">
        <v>541</v>
      </c>
      <c r="B243" s="57" t="s">
        <v>542</v>
      </c>
      <c r="C243" s="56">
        <v>140</v>
      </c>
    </row>
    <row r="244" spans="1:3" ht="12.75">
      <c r="A244" s="56" t="s">
        <v>191</v>
      </c>
      <c r="B244" s="57" t="s">
        <v>542</v>
      </c>
      <c r="C244" s="56">
        <v>155</v>
      </c>
    </row>
    <row r="245" spans="1:3" ht="12.75">
      <c r="A245" s="56" t="s">
        <v>543</v>
      </c>
      <c r="B245" s="57" t="s">
        <v>542</v>
      </c>
      <c r="C245" s="56">
        <v>165</v>
      </c>
    </row>
    <row r="246" spans="1:3" ht="12.75">
      <c r="A246" s="56" t="s">
        <v>544</v>
      </c>
      <c r="B246" s="57" t="s">
        <v>545</v>
      </c>
      <c r="C246" s="56">
        <v>55</v>
      </c>
    </row>
    <row r="247" spans="1:7" s="32" customFormat="1" ht="11.25">
      <c r="A247" s="58" t="s">
        <v>546</v>
      </c>
      <c r="B247" s="58" t="s">
        <v>547</v>
      </c>
      <c r="C247" s="58">
        <v>75</v>
      </c>
      <c r="G247" s="33"/>
    </row>
    <row r="248" ht="15.75">
      <c r="A248" s="44" t="s">
        <v>548</v>
      </c>
    </row>
    <row r="249" spans="1:3" ht="12.75">
      <c r="A249" s="56" t="s">
        <v>296</v>
      </c>
      <c r="B249" s="56" t="s">
        <v>529</v>
      </c>
      <c r="C249" s="53">
        <v>40</v>
      </c>
    </row>
    <row r="250" spans="1:3" ht="12.75">
      <c r="A250" s="56" t="s">
        <v>299</v>
      </c>
      <c r="B250" s="56" t="s">
        <v>529</v>
      </c>
      <c r="C250" s="53">
        <v>60</v>
      </c>
    </row>
    <row r="251" spans="1:3" ht="12.75">
      <c r="A251" s="56" t="s">
        <v>549</v>
      </c>
      <c r="B251" s="56" t="s">
        <v>529</v>
      </c>
      <c r="C251" s="53">
        <v>55</v>
      </c>
    </row>
    <row r="252" spans="1:3" ht="12.75">
      <c r="A252" s="56" t="s">
        <v>550</v>
      </c>
      <c r="B252" s="56" t="s">
        <v>529</v>
      </c>
      <c r="C252" s="53">
        <v>75</v>
      </c>
    </row>
    <row r="253" spans="1:3" ht="12.75">
      <c r="A253" s="56" t="s">
        <v>532</v>
      </c>
      <c r="B253" s="56" t="s">
        <v>529</v>
      </c>
      <c r="C253" s="53">
        <v>90</v>
      </c>
    </row>
    <row r="254" spans="1:3" ht="12.75">
      <c r="A254" s="56" t="s">
        <v>551</v>
      </c>
      <c r="B254" s="56" t="s">
        <v>529</v>
      </c>
      <c r="C254" s="53">
        <v>120</v>
      </c>
    </row>
    <row r="255" spans="1:3" ht="12.75">
      <c r="A255" s="56" t="s">
        <v>536</v>
      </c>
      <c r="B255" s="56" t="s">
        <v>534</v>
      </c>
      <c r="C255" s="53">
        <v>135</v>
      </c>
    </row>
    <row r="256" spans="1:3" ht="12.75">
      <c r="A256" s="56" t="s">
        <v>537</v>
      </c>
      <c r="B256" s="56" t="s">
        <v>534</v>
      </c>
      <c r="C256" s="53">
        <v>150</v>
      </c>
    </row>
    <row r="257" spans="1:3" ht="12.75">
      <c r="A257" s="56" t="s">
        <v>538</v>
      </c>
      <c r="B257" s="56" t="s">
        <v>534</v>
      </c>
      <c r="C257" s="53">
        <v>170</v>
      </c>
    </row>
    <row r="258" spans="1:3" ht="12.75">
      <c r="A258" s="56" t="s">
        <v>191</v>
      </c>
      <c r="B258" s="56" t="s">
        <v>542</v>
      </c>
      <c r="C258" s="53">
        <v>155</v>
      </c>
    </row>
    <row r="259" spans="1:3" ht="12.75">
      <c r="A259" s="56" t="s">
        <v>552</v>
      </c>
      <c r="B259" s="56" t="s">
        <v>542</v>
      </c>
      <c r="C259" s="53">
        <v>105</v>
      </c>
    </row>
    <row r="260" spans="1:3" ht="12.75">
      <c r="A260" s="56" t="s">
        <v>226</v>
      </c>
      <c r="B260" s="56" t="s">
        <v>545</v>
      </c>
      <c r="C260" s="53">
        <v>45</v>
      </c>
    </row>
    <row r="261" ht="15.75">
      <c r="A261" s="44" t="s">
        <v>553</v>
      </c>
    </row>
    <row r="262" spans="1:3" ht="12.75">
      <c r="A262" s="57" t="s">
        <v>554</v>
      </c>
      <c r="B262" s="57" t="s">
        <v>529</v>
      </c>
      <c r="C262" s="56">
        <v>75</v>
      </c>
    </row>
    <row r="263" spans="1:3" ht="12.75">
      <c r="A263" s="57" t="s">
        <v>555</v>
      </c>
      <c r="B263" s="57" t="s">
        <v>529</v>
      </c>
      <c r="C263" s="56">
        <v>90</v>
      </c>
    </row>
    <row r="264" spans="1:3" ht="12.75">
      <c r="A264" s="57" t="s">
        <v>171</v>
      </c>
      <c r="B264" s="57" t="s">
        <v>529</v>
      </c>
      <c r="C264" s="56">
        <v>85</v>
      </c>
    </row>
    <row r="265" spans="1:3" ht="12.75">
      <c r="A265" s="57" t="s">
        <v>179</v>
      </c>
      <c r="B265" s="57" t="s">
        <v>534</v>
      </c>
      <c r="C265" s="56">
        <v>145</v>
      </c>
    </row>
    <row r="266" spans="1:3" ht="12.75">
      <c r="A266" s="57" t="s">
        <v>556</v>
      </c>
      <c r="B266" s="57" t="s">
        <v>557</v>
      </c>
      <c r="C266" s="56">
        <v>110</v>
      </c>
    </row>
    <row r="267" spans="1:3" ht="15.75">
      <c r="A267" s="59" t="s">
        <v>569</v>
      </c>
      <c r="B267" s="57"/>
      <c r="C267" s="56"/>
    </row>
    <row r="268" spans="1:3" ht="12.75">
      <c r="A268" s="57" t="s">
        <v>296</v>
      </c>
      <c r="B268" s="57" t="s">
        <v>529</v>
      </c>
      <c r="C268" s="57">
        <v>40</v>
      </c>
    </row>
    <row r="269" spans="1:3" ht="12.75">
      <c r="A269" s="57" t="s">
        <v>558</v>
      </c>
      <c r="B269" s="57" t="s">
        <v>529</v>
      </c>
      <c r="C269" s="57">
        <v>55</v>
      </c>
    </row>
    <row r="270" spans="1:3" ht="12.75">
      <c r="A270" s="57" t="s">
        <v>559</v>
      </c>
      <c r="B270" s="57" t="s">
        <v>529</v>
      </c>
      <c r="C270" s="57">
        <v>75</v>
      </c>
    </row>
    <row r="271" spans="1:3" ht="12.75">
      <c r="A271" s="57" t="s">
        <v>249</v>
      </c>
      <c r="B271" s="57" t="s">
        <v>529</v>
      </c>
      <c r="C271" s="57">
        <v>70</v>
      </c>
    </row>
    <row r="272" spans="1:3" ht="12.75">
      <c r="A272" s="57" t="s">
        <v>560</v>
      </c>
      <c r="B272" s="57" t="s">
        <v>529</v>
      </c>
      <c r="C272" s="57">
        <v>75</v>
      </c>
    </row>
    <row r="273" spans="1:3" ht="12.75">
      <c r="A273" s="57" t="s">
        <v>561</v>
      </c>
      <c r="B273" s="57" t="s">
        <v>529</v>
      </c>
      <c r="C273" s="57">
        <v>95</v>
      </c>
    </row>
    <row r="274" spans="1:3" ht="12.75">
      <c r="A274" s="57" t="s">
        <v>255</v>
      </c>
      <c r="B274" s="57" t="s">
        <v>534</v>
      </c>
      <c r="C274" s="57">
        <v>110</v>
      </c>
    </row>
    <row r="275" spans="1:3" ht="12.75">
      <c r="A275" s="57" t="s">
        <v>562</v>
      </c>
      <c r="B275" s="57" t="s">
        <v>534</v>
      </c>
      <c r="C275" s="57">
        <v>170</v>
      </c>
    </row>
    <row r="276" spans="1:3" ht="12.75">
      <c r="A276" s="57" t="s">
        <v>563</v>
      </c>
      <c r="B276" s="57" t="s">
        <v>534</v>
      </c>
      <c r="C276" s="57">
        <v>175</v>
      </c>
    </row>
    <row r="277" spans="1:3" ht="12.75">
      <c r="A277" s="57" t="s">
        <v>260</v>
      </c>
      <c r="B277" s="57" t="s">
        <v>540</v>
      </c>
      <c r="C277" s="57">
        <v>150</v>
      </c>
    </row>
    <row r="278" spans="1:3" ht="12.75">
      <c r="A278" s="57" t="s">
        <v>564</v>
      </c>
      <c r="B278" s="57" t="s">
        <v>540</v>
      </c>
      <c r="C278" s="57">
        <v>175</v>
      </c>
    </row>
    <row r="279" spans="1:3" ht="12.75">
      <c r="A279" s="57" t="s">
        <v>191</v>
      </c>
      <c r="B279" s="57" t="s">
        <v>542</v>
      </c>
      <c r="C279" s="57">
        <v>155</v>
      </c>
    </row>
    <row r="280" spans="1:3" ht="12.75">
      <c r="A280" s="57" t="s">
        <v>193</v>
      </c>
      <c r="B280" s="57" t="s">
        <v>542</v>
      </c>
      <c r="C280" s="57">
        <v>165</v>
      </c>
    </row>
    <row r="281" spans="1:3" ht="12.75">
      <c r="A281" s="57" t="s">
        <v>565</v>
      </c>
      <c r="B281" s="57" t="s">
        <v>542</v>
      </c>
      <c r="C281" s="57">
        <v>105</v>
      </c>
    </row>
    <row r="282" spans="1:3" ht="12.75">
      <c r="A282" s="57" t="s">
        <v>276</v>
      </c>
      <c r="B282" s="57" t="s">
        <v>542</v>
      </c>
      <c r="C282" s="57">
        <v>220</v>
      </c>
    </row>
    <row r="283" spans="1:3" ht="12.75">
      <c r="A283" s="57" t="s">
        <v>566</v>
      </c>
      <c r="B283" s="57" t="s">
        <v>545</v>
      </c>
      <c r="C283" s="57">
        <v>85</v>
      </c>
    </row>
    <row r="284" spans="1:3" ht="12.75">
      <c r="A284" s="57" t="s">
        <v>567</v>
      </c>
      <c r="B284" s="57" t="s">
        <v>568</v>
      </c>
      <c r="C284" s="57">
        <v>105</v>
      </c>
    </row>
  </sheetData>
  <sheetProtection password="E29A" sheet="1" objects="1" scenarios="1"/>
  <printOptions/>
  <pageMargins left="0.75" right="0.75" top="1" bottom="1" header="0.4921259845" footer="0.4921259845"/>
  <pageSetup orientation="portrait" paperSize="9" r:id="rId1"/>
</worksheet>
</file>

<file path=xl/worksheets/sheet8.xml><?xml version="1.0" encoding="utf-8"?>
<worksheet xmlns="http://schemas.openxmlformats.org/spreadsheetml/2006/main" xmlns:r="http://schemas.openxmlformats.org/officeDocument/2006/relationships">
  <sheetPr>
    <tabColor indexed="17"/>
  </sheetPr>
  <dimension ref="A1:B9"/>
  <sheetViews>
    <sheetView workbookViewId="0" topLeftCell="A1">
      <selection activeCell="F34" sqref="F34"/>
    </sheetView>
  </sheetViews>
  <sheetFormatPr defaultColWidth="11.421875" defaultRowHeight="12.75"/>
  <cols>
    <col min="1" max="1" width="17.57421875" style="0" customWidth="1"/>
  </cols>
  <sheetData>
    <row r="1" spans="1:2" ht="12.75">
      <c r="A1" t="s">
        <v>424</v>
      </c>
      <c r="B1">
        <v>150</v>
      </c>
    </row>
    <row r="2" spans="1:2" ht="12.75">
      <c r="A2" t="s">
        <v>425</v>
      </c>
      <c r="B2">
        <v>150</v>
      </c>
    </row>
    <row r="3" spans="1:2" ht="12.75">
      <c r="A3" t="s">
        <v>426</v>
      </c>
      <c r="B3">
        <v>180</v>
      </c>
    </row>
    <row r="4" spans="1:2" ht="12.75">
      <c r="A4" t="s">
        <v>427</v>
      </c>
      <c r="B4">
        <v>210</v>
      </c>
    </row>
    <row r="5" spans="1:2" ht="12.75">
      <c r="A5" t="s">
        <v>428</v>
      </c>
      <c r="B5">
        <v>240</v>
      </c>
    </row>
    <row r="6" spans="1:2" ht="12.75">
      <c r="A6" t="s">
        <v>429</v>
      </c>
      <c r="B6">
        <v>270</v>
      </c>
    </row>
    <row r="7" spans="1:2" ht="12.75">
      <c r="A7" t="s">
        <v>430</v>
      </c>
      <c r="B7">
        <v>300</v>
      </c>
    </row>
    <row r="8" spans="1:2" ht="12.75">
      <c r="A8" t="s">
        <v>431</v>
      </c>
      <c r="B8">
        <v>-30</v>
      </c>
    </row>
    <row r="9" spans="1:2" ht="12.75">
      <c r="A9" t="s">
        <v>432</v>
      </c>
      <c r="B9">
        <v>30</v>
      </c>
    </row>
  </sheetData>
  <sheetProtection password="E29A" sheet="1" objects="1" scenarios="1"/>
  <printOptions/>
  <pageMargins left="0.75" right="0.75" top="1" bottom="1"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tabColor indexed="55"/>
  </sheetPr>
  <dimension ref="A1:B12"/>
  <sheetViews>
    <sheetView workbookViewId="0" topLeftCell="A1">
      <selection activeCell="A1" sqref="A1:IV16384"/>
    </sheetView>
  </sheetViews>
  <sheetFormatPr defaultColWidth="11.421875" defaultRowHeight="12.75"/>
  <cols>
    <col min="1" max="1" width="17.8515625" style="0" customWidth="1"/>
  </cols>
  <sheetData>
    <row r="1" ht="12.75">
      <c r="A1" t="s">
        <v>436</v>
      </c>
    </row>
    <row r="2" spans="1:2" ht="12.75">
      <c r="A2" t="s">
        <v>413</v>
      </c>
      <c r="B2">
        <v>50</v>
      </c>
    </row>
    <row r="3" spans="1:2" ht="12.75">
      <c r="A3" t="s">
        <v>414</v>
      </c>
      <c r="B3">
        <v>70</v>
      </c>
    </row>
    <row r="4" spans="1:2" ht="12.75">
      <c r="A4" t="s">
        <v>415</v>
      </c>
      <c r="B4">
        <v>100</v>
      </c>
    </row>
    <row r="5" spans="1:2" ht="12.75">
      <c r="A5" t="s">
        <v>416</v>
      </c>
      <c r="B5">
        <v>10</v>
      </c>
    </row>
    <row r="6" spans="1:2" ht="12.75">
      <c r="A6" t="s">
        <v>417</v>
      </c>
      <c r="B6">
        <v>30</v>
      </c>
    </row>
    <row r="7" spans="1:2" ht="12.75">
      <c r="A7" t="s">
        <v>418</v>
      </c>
      <c r="B7">
        <v>50</v>
      </c>
    </row>
    <row r="8" spans="1:2" ht="12.75">
      <c r="A8" t="s">
        <v>423</v>
      </c>
      <c r="B8">
        <v>10</v>
      </c>
    </row>
    <row r="9" spans="1:2" ht="12.75">
      <c r="A9" t="s">
        <v>419</v>
      </c>
      <c r="B9">
        <v>5</v>
      </c>
    </row>
    <row r="10" spans="1:2" ht="12.75">
      <c r="A10" t="s">
        <v>420</v>
      </c>
      <c r="B10">
        <v>10</v>
      </c>
    </row>
    <row r="11" spans="1:2" ht="12.75">
      <c r="A11" t="s">
        <v>421</v>
      </c>
      <c r="B11">
        <v>20</v>
      </c>
    </row>
    <row r="12" spans="1:2" ht="12.75">
      <c r="A12" t="s">
        <v>422</v>
      </c>
      <c r="B12">
        <v>10</v>
      </c>
    </row>
  </sheetData>
  <sheetProtection password="E29A" sheet="1" objects="1" scenarios="1"/>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riou</dc:creator>
  <cp:keywords/>
  <dc:description/>
  <cp:lastModifiedBy>famille Riou</cp:lastModifiedBy>
  <cp:lastPrinted>2008-10-15T15:05:17Z</cp:lastPrinted>
  <dcterms:created xsi:type="dcterms:W3CDTF">2008-03-14T09:27:57Z</dcterms:created>
  <dcterms:modified xsi:type="dcterms:W3CDTF">2008-11-17T09:24:46Z</dcterms:modified>
  <cp:category/>
  <cp:version/>
  <cp:contentType/>
  <cp:contentStatus/>
</cp:coreProperties>
</file>